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e pliki\Mój katalog\a_Strattek\Fundusze pożyczkowe i lokaty\"/>
    </mc:Choice>
  </mc:AlternateContent>
  <xr:revisionPtr revIDLastSave="0" documentId="13_ncr:1_{14022451-FA57-4FE1-B8E2-665CBDB9BBE4}" xr6:coauthVersionLast="45" xr6:coauthVersionMax="45" xr10:uidLastSave="{00000000-0000-0000-0000-000000000000}"/>
  <bookViews>
    <workbookView xWindow="-120" yWindow="-120" windowWidth="20730" windowHeight="11160" xr2:uid="{92030ADE-FF79-44F1-8D89-7D687D6DB28E}"/>
  </bookViews>
  <sheets>
    <sheet name="Dane" sheetId="1" r:id="rId1"/>
    <sheet name="Obliczen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6" i="2" l="1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J7" i="2"/>
  <c r="L7" i="2" s="1"/>
  <c r="C7" i="2"/>
  <c r="E7" i="2" s="1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K7" i="2" l="1"/>
  <c r="M127" i="2"/>
  <c r="D7" i="2"/>
  <c r="D8" i="2" l="1"/>
  <c r="D9" i="2" s="1"/>
  <c r="D10" i="2" s="1"/>
  <c r="D11" i="2" s="1"/>
  <c r="D12" i="2" s="1"/>
  <c r="F7" i="2"/>
  <c r="C8" i="2" l="1"/>
  <c r="E8" i="2" s="1"/>
  <c r="D13" i="2"/>
  <c r="F8" i="2" l="1"/>
  <c r="D14" i="2"/>
  <c r="C9" i="2" l="1"/>
  <c r="E9" i="2" s="1"/>
  <c r="D15" i="2"/>
  <c r="F9" i="2" l="1"/>
  <c r="D16" i="2"/>
  <c r="C10" i="2" l="1"/>
  <c r="E10" i="2" s="1"/>
  <c r="D17" i="2"/>
  <c r="F10" i="2" l="1"/>
  <c r="D18" i="2"/>
  <c r="C11" i="2" l="1"/>
  <c r="E11" i="2" s="1"/>
  <c r="F11" i="2" s="1"/>
  <c r="C12" i="2" s="1"/>
  <c r="E12" i="2" s="1"/>
  <c r="F12" i="2" s="1"/>
  <c r="C13" i="2" s="1"/>
  <c r="E13" i="2" s="1"/>
  <c r="F13" i="2" s="1"/>
  <c r="C14" i="2" s="1"/>
  <c r="E14" i="2" s="1"/>
  <c r="F14" i="2" s="1"/>
  <c r="C15" i="2" s="1"/>
  <c r="E15" i="2" s="1"/>
  <c r="F15" i="2" s="1"/>
  <c r="C16" i="2" s="1"/>
  <c r="E16" i="2" s="1"/>
  <c r="F16" i="2" s="1"/>
  <c r="C17" i="2" s="1"/>
  <c r="E17" i="2" s="1"/>
  <c r="F17" i="2" s="1"/>
  <c r="C18" i="2" s="1"/>
  <c r="E18" i="2" s="1"/>
  <c r="F18" i="2" s="1"/>
  <c r="C19" i="2" s="1"/>
  <c r="D19" i="2"/>
  <c r="E19" i="2" l="1"/>
  <c r="F19" i="2" s="1"/>
  <c r="C20" i="2" s="1"/>
  <c r="D20" i="2"/>
  <c r="E20" i="2" l="1"/>
  <c r="F20" i="2" s="1"/>
  <c r="C21" i="2" s="1"/>
  <c r="D21" i="2"/>
  <c r="E21" i="2" l="1"/>
  <c r="F21" i="2" s="1"/>
  <c r="C22" i="2" s="1"/>
  <c r="D22" i="2"/>
  <c r="E22" i="2" l="1"/>
  <c r="F22" i="2" s="1"/>
  <c r="C23" i="2" s="1"/>
  <c r="D23" i="2"/>
  <c r="E23" i="2" l="1"/>
  <c r="F23" i="2" s="1"/>
  <c r="C24" i="2" s="1"/>
  <c r="D24" i="2"/>
  <c r="E24" i="2" l="1"/>
  <c r="F24" i="2" s="1"/>
  <c r="C25" i="2" s="1"/>
  <c r="D25" i="2"/>
  <c r="E25" i="2" l="1"/>
  <c r="F25" i="2" s="1"/>
  <c r="C26" i="2" s="1"/>
  <c r="D26" i="2"/>
  <c r="E26" i="2" l="1"/>
  <c r="F26" i="2" s="1"/>
  <c r="C27" i="2" s="1"/>
  <c r="D27" i="2"/>
  <c r="E27" i="2" l="1"/>
  <c r="F27" i="2" s="1"/>
  <c r="C28" i="2" s="1"/>
  <c r="D28" i="2"/>
  <c r="E28" i="2" l="1"/>
  <c r="F28" i="2" s="1"/>
  <c r="C29" i="2" s="1"/>
  <c r="D29" i="2"/>
  <c r="E29" i="2" l="1"/>
  <c r="F29" i="2" s="1"/>
  <c r="C30" i="2" s="1"/>
  <c r="D30" i="2"/>
  <c r="E30" i="2" l="1"/>
  <c r="F30" i="2" s="1"/>
  <c r="C31" i="2" s="1"/>
  <c r="D31" i="2"/>
  <c r="E31" i="2" l="1"/>
  <c r="F31" i="2" s="1"/>
  <c r="C32" i="2" s="1"/>
  <c r="D32" i="2"/>
  <c r="E32" i="2" l="1"/>
  <c r="F32" i="2" s="1"/>
  <c r="C33" i="2" s="1"/>
  <c r="D33" i="2"/>
  <c r="E33" i="2" l="1"/>
  <c r="F33" i="2" s="1"/>
  <c r="C34" i="2" s="1"/>
  <c r="D34" i="2"/>
  <c r="E34" i="2" l="1"/>
  <c r="F34" i="2" s="1"/>
  <c r="C35" i="2" s="1"/>
  <c r="D35" i="2"/>
  <c r="E35" i="2" l="1"/>
  <c r="F35" i="2" s="1"/>
  <c r="C36" i="2" s="1"/>
  <c r="D36" i="2"/>
  <c r="E36" i="2" l="1"/>
  <c r="F36" i="2" s="1"/>
  <c r="C37" i="2" s="1"/>
  <c r="D37" i="2"/>
  <c r="E37" i="2" l="1"/>
  <c r="F37" i="2" s="1"/>
  <c r="C38" i="2" s="1"/>
  <c r="D38" i="2"/>
  <c r="E38" i="2" l="1"/>
  <c r="F38" i="2" s="1"/>
  <c r="C39" i="2" s="1"/>
  <c r="D39" i="2"/>
  <c r="E39" i="2" l="1"/>
  <c r="F39" i="2" s="1"/>
  <c r="C40" i="2" s="1"/>
  <c r="D40" i="2"/>
  <c r="E40" i="2" l="1"/>
  <c r="F40" i="2" s="1"/>
  <c r="C41" i="2" s="1"/>
  <c r="D41" i="2"/>
  <c r="E41" i="2" l="1"/>
  <c r="F41" i="2" s="1"/>
  <c r="C42" i="2" s="1"/>
  <c r="D42" i="2"/>
  <c r="E42" i="2" l="1"/>
  <c r="F42" i="2" s="1"/>
  <c r="C43" i="2" s="1"/>
  <c r="D43" i="2"/>
  <c r="E43" i="2" l="1"/>
  <c r="F43" i="2" s="1"/>
  <c r="C44" i="2" s="1"/>
  <c r="D44" i="2"/>
  <c r="E44" i="2" l="1"/>
  <c r="F44" i="2" s="1"/>
  <c r="C45" i="2" s="1"/>
  <c r="D45" i="2"/>
  <c r="E45" i="2" l="1"/>
  <c r="F45" i="2" s="1"/>
  <c r="C46" i="2" s="1"/>
  <c r="D46" i="2"/>
  <c r="E46" i="2" l="1"/>
  <c r="F46" i="2" s="1"/>
  <c r="C47" i="2" s="1"/>
  <c r="D47" i="2"/>
  <c r="E47" i="2" l="1"/>
  <c r="F47" i="2" s="1"/>
  <c r="C48" i="2" s="1"/>
  <c r="D48" i="2"/>
  <c r="E48" i="2" l="1"/>
  <c r="F48" i="2" s="1"/>
  <c r="C49" i="2" s="1"/>
  <c r="D49" i="2"/>
  <c r="E49" i="2" l="1"/>
  <c r="F49" i="2" s="1"/>
  <c r="C50" i="2" s="1"/>
  <c r="D50" i="2"/>
  <c r="E50" i="2" l="1"/>
  <c r="F50" i="2" s="1"/>
  <c r="C51" i="2" s="1"/>
  <c r="D51" i="2"/>
  <c r="E51" i="2" l="1"/>
  <c r="F51" i="2" s="1"/>
  <c r="C52" i="2" s="1"/>
  <c r="D52" i="2"/>
  <c r="E52" i="2" l="1"/>
  <c r="F52" i="2" s="1"/>
  <c r="C53" i="2" s="1"/>
  <c r="D53" i="2"/>
  <c r="E53" i="2" l="1"/>
  <c r="F53" i="2" s="1"/>
  <c r="C54" i="2" s="1"/>
  <c r="D54" i="2"/>
  <c r="E54" i="2" l="1"/>
  <c r="F54" i="2" s="1"/>
  <c r="C55" i="2" s="1"/>
  <c r="D55" i="2"/>
  <c r="E55" i="2" l="1"/>
  <c r="F55" i="2" s="1"/>
  <c r="C56" i="2" s="1"/>
  <c r="D56" i="2"/>
  <c r="E56" i="2" l="1"/>
  <c r="F56" i="2" s="1"/>
  <c r="C57" i="2" s="1"/>
  <c r="D57" i="2"/>
  <c r="E57" i="2" l="1"/>
  <c r="F57" i="2" s="1"/>
  <c r="C58" i="2" s="1"/>
  <c r="D58" i="2"/>
  <c r="E58" i="2" l="1"/>
  <c r="F58" i="2" s="1"/>
  <c r="C59" i="2" s="1"/>
  <c r="D59" i="2"/>
  <c r="E59" i="2" l="1"/>
  <c r="F59" i="2" s="1"/>
  <c r="C60" i="2" s="1"/>
  <c r="D60" i="2"/>
  <c r="E60" i="2" l="1"/>
  <c r="F60" i="2" s="1"/>
  <c r="C61" i="2" s="1"/>
  <c r="D61" i="2"/>
  <c r="E61" i="2" l="1"/>
  <c r="F61" i="2" s="1"/>
  <c r="C62" i="2" s="1"/>
  <c r="D62" i="2"/>
  <c r="E62" i="2" l="1"/>
  <c r="F62" i="2" s="1"/>
  <c r="C63" i="2" s="1"/>
  <c r="D63" i="2"/>
  <c r="E63" i="2" l="1"/>
  <c r="F63" i="2" s="1"/>
  <c r="C64" i="2" s="1"/>
  <c r="D64" i="2"/>
  <c r="E64" i="2" l="1"/>
  <c r="F64" i="2" s="1"/>
  <c r="C65" i="2" s="1"/>
  <c r="D65" i="2"/>
  <c r="E65" i="2" l="1"/>
  <c r="F65" i="2" s="1"/>
  <c r="C66" i="2" s="1"/>
  <c r="D66" i="2"/>
  <c r="E66" i="2" l="1"/>
  <c r="F66" i="2" s="1"/>
  <c r="C67" i="2" s="1"/>
  <c r="D67" i="2"/>
  <c r="E67" i="2" l="1"/>
  <c r="F67" i="2" s="1"/>
  <c r="C68" i="2" s="1"/>
  <c r="D68" i="2"/>
  <c r="E68" i="2" l="1"/>
  <c r="F68" i="2" s="1"/>
  <c r="C69" i="2" s="1"/>
  <c r="D69" i="2"/>
  <c r="E69" i="2" l="1"/>
  <c r="F69" i="2" s="1"/>
  <c r="C70" i="2" s="1"/>
  <c r="D70" i="2"/>
  <c r="E70" i="2" l="1"/>
  <c r="F70" i="2" s="1"/>
  <c r="C71" i="2" s="1"/>
  <c r="D71" i="2"/>
  <c r="E71" i="2" l="1"/>
  <c r="F71" i="2" s="1"/>
  <c r="C72" i="2" s="1"/>
  <c r="D72" i="2"/>
  <c r="E72" i="2" l="1"/>
  <c r="F72" i="2" s="1"/>
  <c r="C73" i="2" s="1"/>
  <c r="D73" i="2"/>
  <c r="E73" i="2" l="1"/>
  <c r="F73" i="2" s="1"/>
  <c r="C74" i="2" s="1"/>
  <c r="D74" i="2"/>
  <c r="E74" i="2" l="1"/>
  <c r="F74" i="2" s="1"/>
  <c r="C75" i="2" s="1"/>
  <c r="D75" i="2"/>
  <c r="E75" i="2" l="1"/>
  <c r="F75" i="2" s="1"/>
  <c r="C76" i="2" s="1"/>
  <c r="D76" i="2"/>
  <c r="E76" i="2" l="1"/>
  <c r="F76" i="2" s="1"/>
  <c r="C77" i="2" s="1"/>
  <c r="D77" i="2"/>
  <c r="E77" i="2" l="1"/>
  <c r="F77" i="2" s="1"/>
  <c r="C78" i="2" s="1"/>
  <c r="D78" i="2"/>
  <c r="E78" i="2" l="1"/>
  <c r="F78" i="2" s="1"/>
  <c r="C79" i="2" s="1"/>
  <c r="D79" i="2"/>
  <c r="E79" i="2" l="1"/>
  <c r="F79" i="2" s="1"/>
  <c r="C80" i="2" s="1"/>
  <c r="D80" i="2"/>
  <c r="E80" i="2" l="1"/>
  <c r="F80" i="2" s="1"/>
  <c r="C81" i="2" s="1"/>
  <c r="D81" i="2"/>
  <c r="E81" i="2" l="1"/>
  <c r="F81" i="2" s="1"/>
  <c r="C82" i="2" s="1"/>
  <c r="D82" i="2"/>
  <c r="E82" i="2" l="1"/>
  <c r="F82" i="2" s="1"/>
  <c r="C83" i="2" s="1"/>
  <c r="D83" i="2"/>
  <c r="E83" i="2" l="1"/>
  <c r="F83" i="2" s="1"/>
  <c r="C84" i="2" s="1"/>
  <c r="D84" i="2"/>
  <c r="E84" i="2" l="1"/>
  <c r="F84" i="2" s="1"/>
  <c r="C85" i="2" s="1"/>
  <c r="D85" i="2"/>
  <c r="E85" i="2" l="1"/>
  <c r="F85" i="2" s="1"/>
  <c r="C86" i="2" s="1"/>
  <c r="D86" i="2"/>
  <c r="E86" i="2" l="1"/>
  <c r="F86" i="2" s="1"/>
  <c r="C87" i="2" s="1"/>
  <c r="D87" i="2"/>
  <c r="E87" i="2" l="1"/>
  <c r="F87" i="2" s="1"/>
  <c r="C88" i="2" s="1"/>
  <c r="D88" i="2"/>
  <c r="E88" i="2" l="1"/>
  <c r="F88" i="2" s="1"/>
  <c r="C89" i="2" s="1"/>
  <c r="D89" i="2"/>
  <c r="E89" i="2" l="1"/>
  <c r="F89" i="2" s="1"/>
  <c r="C90" i="2" s="1"/>
  <c r="D90" i="2"/>
  <c r="E90" i="2" l="1"/>
  <c r="F90" i="2" s="1"/>
  <c r="C91" i="2" s="1"/>
  <c r="D91" i="2"/>
  <c r="E91" i="2" l="1"/>
  <c r="F91" i="2" s="1"/>
  <c r="C92" i="2" s="1"/>
  <c r="D92" i="2"/>
  <c r="E92" i="2" l="1"/>
  <c r="F92" i="2"/>
  <c r="C93" i="2" s="1"/>
  <c r="D93" i="2"/>
  <c r="E93" i="2" l="1"/>
  <c r="F93" i="2"/>
  <c r="C94" i="2" s="1"/>
  <c r="D94" i="2"/>
  <c r="E94" i="2" l="1"/>
  <c r="F94" i="2" s="1"/>
  <c r="C95" i="2" s="1"/>
  <c r="D95" i="2"/>
  <c r="E95" i="2" l="1"/>
  <c r="F95" i="2" s="1"/>
  <c r="C96" i="2" s="1"/>
  <c r="D96" i="2"/>
  <c r="D97" i="2" s="1"/>
  <c r="D98" i="2" l="1"/>
  <c r="E96" i="2"/>
  <c r="F96" i="2" s="1"/>
  <c r="C97" i="2" s="1"/>
  <c r="E97" i="2" l="1"/>
  <c r="F97" i="2" s="1"/>
  <c r="C98" i="2" s="1"/>
  <c r="D99" i="2"/>
  <c r="E98" i="2" l="1"/>
  <c r="F98" i="2" s="1"/>
  <c r="C99" i="2" s="1"/>
  <c r="D100" i="2"/>
  <c r="E99" i="2" l="1"/>
  <c r="F99" i="2" s="1"/>
  <c r="C100" i="2" s="1"/>
  <c r="D101" i="2"/>
  <c r="D102" i="2" l="1"/>
  <c r="E100" i="2"/>
  <c r="F100" i="2" s="1"/>
  <c r="C101" i="2" s="1"/>
  <c r="J8" i="2"/>
  <c r="J9" i="2" s="1"/>
  <c r="E101" i="2" l="1"/>
  <c r="L9" i="2"/>
  <c r="K9" i="2" s="1"/>
  <c r="J10" i="2"/>
  <c r="D103" i="2"/>
  <c r="F101" i="2"/>
  <c r="L8" i="2"/>
  <c r="C102" i="2" l="1"/>
  <c r="L10" i="2"/>
  <c r="K10" i="2" s="1"/>
  <c r="J11" i="2"/>
  <c r="D104" i="2"/>
  <c r="K8" i="2"/>
  <c r="E102" i="2" l="1"/>
  <c r="L11" i="2"/>
  <c r="J12" i="2"/>
  <c r="D105" i="2"/>
  <c r="K11" i="2" l="1"/>
  <c r="F102" i="2"/>
  <c r="D106" i="2"/>
  <c r="L12" i="2"/>
  <c r="K12" i="2" s="1"/>
  <c r="J13" i="2"/>
  <c r="C103" i="2" l="1"/>
  <c r="L13" i="2"/>
  <c r="K13" i="2" s="1"/>
  <c r="J14" i="2"/>
  <c r="D107" i="2"/>
  <c r="E103" i="2" l="1"/>
  <c r="D108" i="2"/>
  <c r="L14" i="2"/>
  <c r="K14" i="2" s="1"/>
  <c r="J15" i="2"/>
  <c r="L15" i="2" l="1"/>
  <c r="J16" i="2"/>
  <c r="D109" i="2"/>
  <c r="F103" i="2"/>
  <c r="D110" i="2" l="1"/>
  <c r="L16" i="2"/>
  <c r="K16" i="2" s="1"/>
  <c r="J17" i="2"/>
  <c r="C104" i="2"/>
  <c r="K15" i="2"/>
  <c r="L17" i="2" l="1"/>
  <c r="J18" i="2"/>
  <c r="E104" i="2"/>
  <c r="D111" i="2"/>
  <c r="L18" i="2" l="1"/>
  <c r="K18" i="2" s="1"/>
  <c r="J19" i="2"/>
  <c r="F104" i="2"/>
  <c r="D112" i="2"/>
  <c r="K17" i="2"/>
  <c r="L19" i="2" l="1"/>
  <c r="K19" i="2" s="1"/>
  <c r="J20" i="2"/>
  <c r="C105" i="2"/>
  <c r="D113" i="2"/>
  <c r="E105" i="2" l="1"/>
  <c r="L20" i="2"/>
  <c r="K20" i="2" s="1"/>
  <c r="J21" i="2"/>
  <c r="D114" i="2"/>
  <c r="L21" i="2" l="1"/>
  <c r="K21" i="2" s="1"/>
  <c r="J22" i="2"/>
  <c r="F105" i="2"/>
  <c r="D115" i="2"/>
  <c r="C106" i="2" l="1"/>
  <c r="L22" i="2"/>
  <c r="K22" i="2" s="1"/>
  <c r="J23" i="2"/>
  <c r="D116" i="2"/>
  <c r="L23" i="2" l="1"/>
  <c r="K23" i="2" s="1"/>
  <c r="J24" i="2"/>
  <c r="E106" i="2"/>
  <c r="D117" i="2"/>
  <c r="L24" i="2" l="1"/>
  <c r="K24" i="2" s="1"/>
  <c r="J25" i="2"/>
  <c r="F106" i="2"/>
  <c r="C107" i="2" s="1"/>
  <c r="D118" i="2"/>
  <c r="E107" i="2" l="1"/>
  <c r="F107" i="2" s="1"/>
  <c r="C108" i="2" s="1"/>
  <c r="L25" i="2"/>
  <c r="K25" i="2" s="1"/>
  <c r="J26" i="2"/>
  <c r="D119" i="2"/>
  <c r="E108" i="2" l="1"/>
  <c r="F108" i="2" s="1"/>
  <c r="C109" i="2" s="1"/>
  <c r="L26" i="2"/>
  <c r="K26" i="2" s="1"/>
  <c r="J27" i="2"/>
  <c r="D120" i="2"/>
  <c r="E109" i="2" l="1"/>
  <c r="F109" i="2" s="1"/>
  <c r="C110" i="2" s="1"/>
  <c r="L27" i="2"/>
  <c r="K27" i="2" s="1"/>
  <c r="J28" i="2"/>
  <c r="D121" i="2"/>
  <c r="E110" i="2" l="1"/>
  <c r="F110" i="2" s="1"/>
  <c r="C111" i="2" s="1"/>
  <c r="L28" i="2"/>
  <c r="K28" i="2" s="1"/>
  <c r="J29" i="2"/>
  <c r="D122" i="2"/>
  <c r="E111" i="2" l="1"/>
  <c r="F111" i="2" s="1"/>
  <c r="C112" i="2" s="1"/>
  <c r="L29" i="2"/>
  <c r="K29" i="2" s="1"/>
  <c r="J30" i="2"/>
  <c r="D123" i="2"/>
  <c r="E112" i="2" l="1"/>
  <c r="F112" i="2" s="1"/>
  <c r="C113" i="2" s="1"/>
  <c r="L30" i="2"/>
  <c r="K30" i="2" s="1"/>
  <c r="J31" i="2"/>
  <c r="D124" i="2"/>
  <c r="E113" i="2" l="1"/>
  <c r="F113" i="2" s="1"/>
  <c r="C114" i="2" s="1"/>
  <c r="L31" i="2"/>
  <c r="K31" i="2" s="1"/>
  <c r="J32" i="2"/>
  <c r="D125" i="2"/>
  <c r="E114" i="2" l="1"/>
  <c r="F114" i="2" s="1"/>
  <c r="C115" i="2" s="1"/>
  <c r="L32" i="2"/>
  <c r="K32" i="2" s="1"/>
  <c r="J33" i="2"/>
  <c r="D126" i="2"/>
  <c r="E115" i="2" l="1"/>
  <c r="F115" i="2" s="1"/>
  <c r="C116" i="2" s="1"/>
  <c r="L33" i="2"/>
  <c r="K33" i="2" s="1"/>
  <c r="J34" i="2"/>
  <c r="D127" i="2"/>
  <c r="E116" i="2" l="1"/>
  <c r="F116" i="2" s="1"/>
  <c r="C117" i="2" s="1"/>
  <c r="L34" i="2"/>
  <c r="K34" i="2" s="1"/>
  <c r="J35" i="2"/>
  <c r="E117" i="2" l="1"/>
  <c r="F117" i="2" s="1"/>
  <c r="C118" i="2" s="1"/>
  <c r="L35" i="2"/>
  <c r="K35" i="2" s="1"/>
  <c r="J36" i="2"/>
  <c r="E118" i="2" l="1"/>
  <c r="F118" i="2" s="1"/>
  <c r="C119" i="2" s="1"/>
  <c r="L36" i="2"/>
  <c r="K36" i="2" s="1"/>
  <c r="J37" i="2"/>
  <c r="E119" i="2" l="1"/>
  <c r="F119" i="2" s="1"/>
  <c r="C120" i="2" s="1"/>
  <c r="L37" i="2"/>
  <c r="K37" i="2" s="1"/>
  <c r="J38" i="2"/>
  <c r="E120" i="2" l="1"/>
  <c r="F120" i="2" s="1"/>
  <c r="C121" i="2" s="1"/>
  <c r="L38" i="2"/>
  <c r="K38" i="2" s="1"/>
  <c r="J39" i="2"/>
  <c r="E121" i="2" l="1"/>
  <c r="F121" i="2" s="1"/>
  <c r="C122" i="2" s="1"/>
  <c r="L39" i="2"/>
  <c r="K39" i="2" s="1"/>
  <c r="J40" i="2"/>
  <c r="E122" i="2" l="1"/>
  <c r="F122" i="2" s="1"/>
  <c r="C123" i="2" s="1"/>
  <c r="L40" i="2"/>
  <c r="K40" i="2" s="1"/>
  <c r="J41" i="2"/>
  <c r="E123" i="2" l="1"/>
  <c r="F123" i="2" s="1"/>
  <c r="C124" i="2" s="1"/>
  <c r="L41" i="2"/>
  <c r="K41" i="2" s="1"/>
  <c r="J42" i="2"/>
  <c r="E124" i="2" l="1"/>
  <c r="F124" i="2" s="1"/>
  <c r="C125" i="2" s="1"/>
  <c r="L42" i="2"/>
  <c r="K42" i="2" s="1"/>
  <c r="J43" i="2"/>
  <c r="E125" i="2" l="1"/>
  <c r="F125" i="2" s="1"/>
  <c r="C126" i="2" s="1"/>
  <c r="E126" i="2" s="1"/>
  <c r="L43" i="2"/>
  <c r="K43" i="2" s="1"/>
  <c r="J44" i="2"/>
  <c r="E127" i="2" l="1"/>
  <c r="F126" i="2"/>
  <c r="F127" i="2" s="1"/>
  <c r="L44" i="2"/>
  <c r="K44" i="2" s="1"/>
  <c r="J45" i="2"/>
  <c r="L45" i="2" l="1"/>
  <c r="K45" i="2" s="1"/>
  <c r="J46" i="2"/>
  <c r="L46" i="2" l="1"/>
  <c r="K46" i="2" s="1"/>
  <c r="J47" i="2"/>
  <c r="L47" i="2" l="1"/>
  <c r="K47" i="2" s="1"/>
  <c r="J48" i="2"/>
  <c r="L48" i="2" l="1"/>
  <c r="K48" i="2" s="1"/>
  <c r="J49" i="2"/>
  <c r="L49" i="2" l="1"/>
  <c r="K49" i="2" s="1"/>
  <c r="J50" i="2"/>
  <c r="L50" i="2" l="1"/>
  <c r="K50" i="2" s="1"/>
  <c r="J51" i="2"/>
  <c r="L51" i="2" l="1"/>
  <c r="K51" i="2" s="1"/>
  <c r="J52" i="2"/>
  <c r="L52" i="2" l="1"/>
  <c r="K52" i="2" s="1"/>
  <c r="J53" i="2"/>
  <c r="L53" i="2" l="1"/>
  <c r="K53" i="2" s="1"/>
  <c r="J54" i="2"/>
  <c r="L54" i="2" l="1"/>
  <c r="K54" i="2" s="1"/>
  <c r="J55" i="2"/>
  <c r="L55" i="2" l="1"/>
  <c r="K55" i="2" s="1"/>
  <c r="J56" i="2"/>
  <c r="L56" i="2" l="1"/>
  <c r="K56" i="2" s="1"/>
  <c r="J57" i="2"/>
  <c r="L57" i="2" l="1"/>
  <c r="K57" i="2" s="1"/>
  <c r="J58" i="2"/>
  <c r="L58" i="2" l="1"/>
  <c r="K58" i="2" s="1"/>
  <c r="J59" i="2"/>
  <c r="L59" i="2" l="1"/>
  <c r="K59" i="2" s="1"/>
  <c r="J60" i="2"/>
  <c r="L60" i="2" l="1"/>
  <c r="K60" i="2" s="1"/>
  <c r="J61" i="2"/>
  <c r="L61" i="2" l="1"/>
  <c r="K61" i="2" s="1"/>
  <c r="J62" i="2"/>
  <c r="L62" i="2" l="1"/>
  <c r="K62" i="2" s="1"/>
  <c r="J63" i="2"/>
  <c r="L63" i="2" l="1"/>
  <c r="K63" i="2" s="1"/>
  <c r="J64" i="2"/>
  <c r="L64" i="2" l="1"/>
  <c r="K64" i="2" s="1"/>
  <c r="J65" i="2"/>
  <c r="L65" i="2" l="1"/>
  <c r="K65" i="2" s="1"/>
  <c r="J66" i="2"/>
  <c r="L66" i="2" l="1"/>
  <c r="K66" i="2" s="1"/>
  <c r="J67" i="2"/>
  <c r="L67" i="2" l="1"/>
  <c r="K67" i="2" s="1"/>
  <c r="J68" i="2"/>
  <c r="L68" i="2" l="1"/>
  <c r="K68" i="2" s="1"/>
  <c r="J69" i="2"/>
  <c r="L69" i="2" l="1"/>
  <c r="K69" i="2" s="1"/>
  <c r="J70" i="2"/>
  <c r="L70" i="2" l="1"/>
  <c r="K70" i="2" s="1"/>
  <c r="J71" i="2"/>
  <c r="L71" i="2" l="1"/>
  <c r="K71" i="2" s="1"/>
  <c r="J72" i="2"/>
  <c r="L72" i="2" l="1"/>
  <c r="K72" i="2" s="1"/>
  <c r="J73" i="2"/>
  <c r="L73" i="2" l="1"/>
  <c r="K73" i="2" s="1"/>
  <c r="J74" i="2"/>
  <c r="L74" i="2" l="1"/>
  <c r="K74" i="2" s="1"/>
  <c r="J75" i="2"/>
  <c r="L75" i="2" l="1"/>
  <c r="K75" i="2" s="1"/>
  <c r="J76" i="2"/>
  <c r="L76" i="2" l="1"/>
  <c r="K76" i="2" s="1"/>
  <c r="J77" i="2"/>
  <c r="L77" i="2" l="1"/>
  <c r="K77" i="2" s="1"/>
  <c r="J78" i="2"/>
  <c r="L78" i="2" l="1"/>
  <c r="K78" i="2" s="1"/>
  <c r="J79" i="2"/>
  <c r="L79" i="2" l="1"/>
  <c r="K79" i="2" s="1"/>
  <c r="J80" i="2"/>
  <c r="L80" i="2" l="1"/>
  <c r="K80" i="2" s="1"/>
  <c r="J81" i="2"/>
  <c r="L81" i="2" l="1"/>
  <c r="K81" i="2" s="1"/>
  <c r="J82" i="2"/>
  <c r="L82" i="2" l="1"/>
  <c r="K82" i="2" s="1"/>
  <c r="J83" i="2"/>
  <c r="L83" i="2" l="1"/>
  <c r="K83" i="2" s="1"/>
  <c r="J84" i="2"/>
  <c r="L84" i="2" l="1"/>
  <c r="K84" i="2" s="1"/>
  <c r="J85" i="2"/>
  <c r="L85" i="2" l="1"/>
  <c r="K85" i="2" s="1"/>
  <c r="J86" i="2"/>
  <c r="L86" i="2" l="1"/>
  <c r="K86" i="2" s="1"/>
  <c r="J87" i="2"/>
  <c r="L87" i="2" l="1"/>
  <c r="K87" i="2" s="1"/>
  <c r="J88" i="2"/>
  <c r="L88" i="2" l="1"/>
  <c r="K88" i="2" s="1"/>
  <c r="J89" i="2"/>
  <c r="L89" i="2" l="1"/>
  <c r="K89" i="2" s="1"/>
  <c r="J90" i="2"/>
  <c r="L90" i="2" l="1"/>
  <c r="K90" i="2" s="1"/>
  <c r="J91" i="2"/>
  <c r="L91" i="2" l="1"/>
  <c r="K91" i="2" s="1"/>
  <c r="J92" i="2"/>
  <c r="L92" i="2" l="1"/>
  <c r="K92" i="2" s="1"/>
  <c r="J93" i="2"/>
  <c r="L93" i="2" l="1"/>
  <c r="K93" i="2" s="1"/>
  <c r="J94" i="2"/>
  <c r="L94" i="2" l="1"/>
  <c r="K94" i="2" s="1"/>
  <c r="J95" i="2"/>
  <c r="L95" i="2" l="1"/>
  <c r="K95" i="2" s="1"/>
  <c r="J96" i="2"/>
  <c r="L96" i="2" l="1"/>
  <c r="K96" i="2" s="1"/>
  <c r="J97" i="2"/>
  <c r="L97" i="2" l="1"/>
  <c r="K97" i="2" s="1"/>
  <c r="J98" i="2"/>
  <c r="L98" i="2" l="1"/>
  <c r="K98" i="2" s="1"/>
  <c r="J99" i="2"/>
  <c r="L99" i="2" l="1"/>
  <c r="K99" i="2" s="1"/>
  <c r="J100" i="2"/>
  <c r="L100" i="2" l="1"/>
  <c r="K100" i="2" s="1"/>
  <c r="J101" i="2"/>
  <c r="L101" i="2" l="1"/>
  <c r="K101" i="2" s="1"/>
  <c r="J102" i="2"/>
  <c r="L102" i="2" l="1"/>
  <c r="K102" i="2" s="1"/>
  <c r="J103" i="2"/>
  <c r="L103" i="2" l="1"/>
  <c r="K103" i="2" s="1"/>
  <c r="J104" i="2"/>
  <c r="L104" i="2" l="1"/>
  <c r="K104" i="2" s="1"/>
  <c r="J105" i="2"/>
  <c r="L105" i="2" l="1"/>
  <c r="K105" i="2" s="1"/>
  <c r="J106" i="2"/>
  <c r="L106" i="2" l="1"/>
  <c r="K106" i="2" s="1"/>
  <c r="J107" i="2"/>
  <c r="L107" i="2" l="1"/>
  <c r="K107" i="2" s="1"/>
  <c r="J108" i="2"/>
  <c r="L108" i="2" l="1"/>
  <c r="K108" i="2" s="1"/>
  <c r="J109" i="2"/>
  <c r="L109" i="2" l="1"/>
  <c r="K109" i="2" s="1"/>
  <c r="J110" i="2"/>
  <c r="L110" i="2" l="1"/>
  <c r="K110" i="2" s="1"/>
  <c r="J111" i="2"/>
  <c r="L111" i="2" l="1"/>
  <c r="K111" i="2" s="1"/>
  <c r="J112" i="2"/>
  <c r="L112" i="2" l="1"/>
  <c r="K112" i="2" s="1"/>
  <c r="J113" i="2"/>
  <c r="L113" i="2" l="1"/>
  <c r="K113" i="2" s="1"/>
  <c r="J114" i="2"/>
  <c r="L114" i="2" l="1"/>
  <c r="K114" i="2" s="1"/>
  <c r="J115" i="2"/>
  <c r="L115" i="2" l="1"/>
  <c r="K115" i="2" s="1"/>
  <c r="J116" i="2"/>
  <c r="L116" i="2" l="1"/>
  <c r="K116" i="2" s="1"/>
  <c r="J117" i="2"/>
  <c r="L117" i="2" l="1"/>
  <c r="K117" i="2" s="1"/>
  <c r="J118" i="2"/>
  <c r="L118" i="2" l="1"/>
  <c r="K118" i="2" s="1"/>
  <c r="J119" i="2"/>
  <c r="L119" i="2" l="1"/>
  <c r="K119" i="2" s="1"/>
  <c r="J120" i="2"/>
  <c r="L120" i="2" l="1"/>
  <c r="K120" i="2" s="1"/>
  <c r="J121" i="2"/>
  <c r="L121" i="2" l="1"/>
  <c r="K121" i="2" s="1"/>
  <c r="J122" i="2"/>
  <c r="L122" i="2" l="1"/>
  <c r="K122" i="2" s="1"/>
  <c r="J123" i="2"/>
  <c r="L123" i="2" l="1"/>
  <c r="K123" i="2" s="1"/>
  <c r="J124" i="2"/>
  <c r="L124" i="2" l="1"/>
  <c r="K124" i="2" s="1"/>
  <c r="J125" i="2"/>
  <c r="L125" i="2" l="1"/>
  <c r="K125" i="2" s="1"/>
  <c r="J126" i="2"/>
  <c r="L126" i="2" s="1"/>
  <c r="K126" i="2" l="1"/>
  <c r="K127" i="2" s="1"/>
  <c r="L127" i="2"/>
</calcChain>
</file>

<file path=xl/sharedStrings.xml><?xml version="1.0" encoding="utf-8"?>
<sst xmlns="http://schemas.openxmlformats.org/spreadsheetml/2006/main" count="27" uniqueCount="20">
  <si>
    <t>Poniżej wpisz dane wejściowe do obliczeń</t>
  </si>
  <si>
    <t>Kalkulator rat kredytu/pożyczki</t>
  </si>
  <si>
    <t>Miesiąc spłaty</t>
  </si>
  <si>
    <t>Kapitał pozostający do spłaty na początku miesiąca</t>
  </si>
  <si>
    <t>Rata kredytu/pożyczki</t>
  </si>
  <si>
    <t>Odsetki w racie</t>
  </si>
  <si>
    <t>Kapitał spłacany w racie</t>
  </si>
  <si>
    <t>Obliczenia rat, odsetek zawartych w racie oraz kapitału spłacanego w racie w wariancie spłaty kredytu/pożyczki w ratach równych (annuitetowych)</t>
  </si>
  <si>
    <t>RATY RÓWNE (ANNUITETOWE)</t>
  </si>
  <si>
    <t>RATY MALEJĄCE</t>
  </si>
  <si>
    <t>Obliczenia rat, odsetek zawartych w racie oraz kapitału spłacanego w racie w wariancie spłaty kredytu/pożyczki w ratach malejących</t>
  </si>
  <si>
    <t>www.strattek.pl</t>
  </si>
  <si>
    <t xml:space="preserve">Wielkość kredytu/pożyczki </t>
  </si>
  <si>
    <t xml:space="preserve">Oprocentowanie w skali roku </t>
  </si>
  <si>
    <t>RAZEM</t>
  </si>
  <si>
    <t xml:space="preserve">Ilość miesięcy spłaty rat (min 1, max 120 miesięcy) </t>
  </si>
  <si>
    <t>Kalkulator nie uwzględnia karencji w spłacie kapitału ani prowizji za rozpatrzenie wniosku lub udzielenie kredytu/pożyczki</t>
  </si>
  <si>
    <r>
      <t xml:space="preserve">Obliczenia wszystkich rat dla wariantu spłaty w ratch równych oraz w ratach malejących znajdują się w akruszu </t>
    </r>
    <r>
      <rPr>
        <b/>
        <sz val="11"/>
        <color rgb="FFFF0000"/>
        <rFont val="Calibri"/>
        <family val="2"/>
        <charset val="238"/>
        <scheme val="minor"/>
      </rPr>
      <t>"Obliczenia"</t>
    </r>
  </si>
  <si>
    <t>Kalkulator został przygotowany dla okresu kredytowania max 10 lat (120 miesięcy)</t>
  </si>
  <si>
    <r>
      <t xml:space="preserve">W celu przeprowadzenia obliczeń dostosowanych do konkretnego przypadku prosimy o kontakt: </t>
    </r>
    <r>
      <rPr>
        <b/>
        <sz val="11"/>
        <color theme="1"/>
        <rFont val="Calibri"/>
        <family val="2"/>
        <charset val="238"/>
        <scheme val="minor"/>
      </rPr>
      <t>kontakt@strattek.pl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</si>
</sst>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8" xfId="0" applyFill="1" applyBorder="1" applyAlignment="1">
      <alignment horizontal="center"/>
    </xf>
    <xf numFmtId="164" fontId="0" fillId="3" borderId="19" xfId="0" applyNumberFormat="1" applyFill="1" applyBorder="1"/>
    <xf numFmtId="0" fontId="0" fillId="3" borderId="21" xfId="0" applyFill="1" applyBorder="1" applyAlignment="1">
      <alignment horizontal="center"/>
    </xf>
    <xf numFmtId="164" fontId="0" fillId="3" borderId="22" xfId="0" applyNumberFormat="1" applyFill="1" applyBorder="1"/>
    <xf numFmtId="0" fontId="0" fillId="3" borderId="24" xfId="0" applyFill="1" applyBorder="1" applyAlignment="1">
      <alignment horizontal="center"/>
    </xf>
    <xf numFmtId="164" fontId="0" fillId="3" borderId="25" xfId="0" applyNumberFormat="1" applyFill="1" applyBorder="1"/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7" fillId="3" borderId="0" xfId="3" applyFill="1"/>
    <xf numFmtId="0" fontId="8" fillId="0" borderId="0" xfId="3" applyFont="1" applyFill="1"/>
    <xf numFmtId="0" fontId="8" fillId="3" borderId="0" xfId="3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3" fillId="3" borderId="5" xfId="0" applyFont="1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3" fillId="3" borderId="8" xfId="0" applyFont="1" applyFill="1" applyBorder="1" applyAlignment="1">
      <alignment horizontal="right"/>
    </xf>
    <xf numFmtId="0" fontId="0" fillId="3" borderId="9" xfId="0" applyFill="1" applyBorder="1"/>
    <xf numFmtId="0" fontId="0" fillId="3" borderId="10" xfId="0" applyFill="1" applyBorder="1"/>
    <xf numFmtId="0" fontId="3" fillId="3" borderId="11" xfId="0" applyFont="1" applyFill="1" applyBorder="1" applyAlignment="1">
      <alignment horizontal="right"/>
    </xf>
    <xf numFmtId="43" fontId="3" fillId="4" borderId="12" xfId="1" applyFont="1" applyFill="1" applyBorder="1"/>
    <xf numFmtId="10" fontId="3" fillId="4" borderId="13" xfId="2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43" fontId="3" fillId="3" borderId="0" xfId="0" applyNumberFormat="1" applyFont="1" applyFill="1"/>
    <xf numFmtId="0" fontId="3" fillId="3" borderId="0" xfId="0" applyFont="1" applyFill="1" applyAlignment="1">
      <alignment horizontal="right"/>
    </xf>
    <xf numFmtId="165" fontId="0" fillId="3" borderId="0" xfId="0" applyNumberFormat="1" applyFill="1"/>
    <xf numFmtId="43" fontId="3" fillId="3" borderId="21" xfId="1" applyFont="1" applyFill="1" applyBorder="1" applyProtection="1">
      <protection hidden="1"/>
    </xf>
    <xf numFmtId="43" fontId="0" fillId="3" borderId="18" xfId="0" applyNumberFormat="1" applyFill="1" applyBorder="1" applyProtection="1">
      <protection hidden="1"/>
    </xf>
    <xf numFmtId="43" fontId="3" fillId="3" borderId="18" xfId="1" applyFont="1" applyFill="1" applyBorder="1" applyProtection="1">
      <protection hidden="1"/>
    </xf>
    <xf numFmtId="43" fontId="0" fillId="3" borderId="20" xfId="1" applyFont="1" applyFill="1" applyBorder="1" applyProtection="1">
      <protection hidden="1"/>
    </xf>
    <xf numFmtId="43" fontId="0" fillId="3" borderId="28" xfId="1" applyFont="1" applyFill="1" applyBorder="1" applyProtection="1">
      <protection hidden="1"/>
    </xf>
    <xf numFmtId="43" fontId="0" fillId="3" borderId="21" xfId="1" applyFont="1" applyFill="1" applyBorder="1" applyProtection="1">
      <protection hidden="1"/>
    </xf>
    <xf numFmtId="43" fontId="0" fillId="3" borderId="23" xfId="1" applyFont="1" applyFill="1" applyBorder="1" applyProtection="1">
      <protection hidden="1"/>
    </xf>
    <xf numFmtId="43" fontId="0" fillId="3" borderId="29" xfId="1" applyFont="1" applyFill="1" applyBorder="1" applyProtection="1">
      <protection hidden="1"/>
    </xf>
    <xf numFmtId="43" fontId="0" fillId="3" borderId="24" xfId="1" applyFont="1" applyFill="1" applyBorder="1" applyProtection="1">
      <protection hidden="1"/>
    </xf>
    <xf numFmtId="43" fontId="3" fillId="3" borderId="24" xfId="1" applyFont="1" applyFill="1" applyBorder="1" applyProtection="1">
      <protection hidden="1"/>
    </xf>
    <xf numFmtId="43" fontId="0" fillId="3" borderId="26" xfId="1" applyFont="1" applyFill="1" applyBorder="1" applyProtection="1">
      <protection hidden="1"/>
    </xf>
    <xf numFmtId="43" fontId="0" fillId="3" borderId="30" xfId="1" applyFont="1" applyFill="1" applyBorder="1" applyProtection="1">
      <protection hidden="1"/>
    </xf>
    <xf numFmtId="43" fontId="3" fillId="3" borderId="15" xfId="1" applyFont="1" applyFill="1" applyBorder="1" applyProtection="1">
      <protection hidden="1"/>
    </xf>
    <xf numFmtId="43" fontId="0" fillId="3" borderId="2" xfId="1" applyFont="1" applyFill="1" applyBorder="1" applyProtection="1">
      <protection hidden="1"/>
    </xf>
    <xf numFmtId="43" fontId="0" fillId="3" borderId="31" xfId="1" applyFont="1" applyFill="1" applyBorder="1" applyProtection="1">
      <protection hidden="1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438151</xdr:colOff>
      <xdr:row>0</xdr:row>
      <xdr:rowOff>114300</xdr:rowOff>
    </xdr:from>
    <xdr:to>
      <xdr:col>3</xdr:col>
      <xdr:colOff>171451</xdr:colOff>
      <xdr:row>0</xdr:row>
      <xdr:rowOff>552211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24B57E9-048E-42D8-8E50-2C279F76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114300"/>
          <a:ext cx="1562100" cy="437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0</xdr:rowOff>
    </xdr:from>
    <xdr:to>
      <xdr:col>2</xdr:col>
      <xdr:colOff>1419224</xdr:colOff>
      <xdr:row>0</xdr:row>
      <xdr:rowOff>433789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AE6A29-390F-48B4-BF05-0AF7321A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1543049" cy="433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attek.p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tratte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DED1-0FB8-417E-AF87-3B518141D531}">
  <dimension ref="A1:F13"/>
  <sheetViews>
    <sheetView tabSelected="1" workbookViewId="0">
      <selection activeCell="F6" sqref="F6"/>
    </sheetView>
  </sheetViews>
  <sheetFormatPr defaultRowHeight="15" x14ac:dyDescent="0.25"/>
  <cols>
    <col min="1" max="5" width="9.140625" style="5"/>
    <col min="6" max="6" width="19" style="5" customWidth="1"/>
    <col min="7" max="16384" width="9.140625" style="5"/>
  </cols>
  <sheetData>
    <row r="1" spans="1:6" ht="59.25" customHeight="1" x14ac:dyDescent="0.3">
      <c r="B1" s="16" t="s">
        <v>11</v>
      </c>
    </row>
    <row r="3" spans="1:6" ht="21" x14ac:dyDescent="0.35">
      <c r="F3" s="17" t="s">
        <v>1</v>
      </c>
    </row>
    <row r="4" spans="1:6" ht="15.75" thickBot="1" x14ac:dyDescent="0.3">
      <c r="F4" s="18" t="s">
        <v>16</v>
      </c>
    </row>
    <row r="5" spans="1:6" ht="45.75" thickBot="1" x14ac:dyDescent="0.3">
      <c r="F5" s="1" t="s">
        <v>0</v>
      </c>
    </row>
    <row r="6" spans="1:6" x14ac:dyDescent="0.25">
      <c r="A6" s="19"/>
      <c r="B6" s="20"/>
      <c r="C6" s="20"/>
      <c r="D6" s="20"/>
      <c r="E6" s="21" t="s">
        <v>12</v>
      </c>
      <c r="F6" s="28">
        <v>500000</v>
      </c>
    </row>
    <row r="7" spans="1:6" x14ac:dyDescent="0.25">
      <c r="A7" s="22"/>
      <c r="B7" s="23"/>
      <c r="C7" s="23"/>
      <c r="D7" s="23"/>
      <c r="E7" s="24" t="s">
        <v>13</v>
      </c>
      <c r="F7" s="29">
        <v>0.02</v>
      </c>
    </row>
    <row r="8" spans="1:6" ht="15.75" thickBot="1" x14ac:dyDescent="0.3">
      <c r="A8" s="25"/>
      <c r="B8" s="26"/>
      <c r="C8" s="26"/>
      <c r="D8" s="26"/>
      <c r="E8" s="27" t="s">
        <v>15</v>
      </c>
      <c r="F8" s="30">
        <v>60</v>
      </c>
    </row>
    <row r="10" spans="1:6" x14ac:dyDescent="0.25">
      <c r="F10" s="18" t="s">
        <v>17</v>
      </c>
    </row>
    <row r="12" spans="1:6" x14ac:dyDescent="0.25">
      <c r="F12" s="54" t="s">
        <v>18</v>
      </c>
    </row>
    <row r="13" spans="1:6" x14ac:dyDescent="0.25">
      <c r="F13" s="54" t="s">
        <v>19</v>
      </c>
    </row>
  </sheetData>
  <dataValidations count="1">
    <dataValidation type="whole" allowBlank="1" showInputMessage="1" showErrorMessage="1" sqref="F8" xr:uid="{1B414626-BC79-4195-ACCD-10D20EA9D72C}">
      <formula1>1</formula1>
      <formula2>120</formula2>
    </dataValidation>
  </dataValidations>
  <hyperlinks>
    <hyperlink ref="B1" r:id="rId1" xr:uid="{25AA1F5C-65C9-49A5-80C2-32EB91493D0F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1ECB-5A77-4D1B-8853-2F16469393A3}">
  <dimension ref="A1:P127"/>
  <sheetViews>
    <sheetView workbookViewId="0">
      <selection activeCell="E10" sqref="E10"/>
    </sheetView>
  </sheetViews>
  <sheetFormatPr defaultRowHeight="15" x14ac:dyDescent="0.25"/>
  <cols>
    <col min="1" max="1" width="7.7109375" style="5" customWidth="1"/>
    <col min="2" max="2" width="8.28515625" style="5" hidden="1" customWidth="1"/>
    <col min="3" max="3" width="21.85546875" style="5" customWidth="1"/>
    <col min="4" max="4" width="17.7109375" style="5" customWidth="1"/>
    <col min="5" max="5" width="17.28515625" style="5" customWidth="1"/>
    <col min="6" max="6" width="18.7109375" style="5" customWidth="1"/>
    <col min="7" max="9" width="9.140625" style="5"/>
    <col min="10" max="10" width="20.85546875" style="5" customWidth="1"/>
    <col min="11" max="11" width="19" style="5" customWidth="1"/>
    <col min="12" max="12" width="19.42578125" style="5" customWidth="1"/>
    <col min="13" max="13" width="19.7109375" style="5" customWidth="1"/>
    <col min="14" max="15" width="9.140625" style="5"/>
    <col min="16" max="16" width="11.28515625" style="5" bestFit="1" customWidth="1"/>
    <col min="17" max="16384" width="9.140625" style="5"/>
  </cols>
  <sheetData>
    <row r="1" spans="1:14" ht="51.75" customHeight="1" x14ac:dyDescent="0.3">
      <c r="C1" s="15" t="s">
        <v>11</v>
      </c>
    </row>
    <row r="2" spans="1:14" ht="18.75" customHeight="1" x14ac:dyDescent="0.25">
      <c r="C2" s="14"/>
    </row>
    <row r="3" spans="1:14" ht="18.75" x14ac:dyDescent="0.3">
      <c r="A3" s="50" t="s">
        <v>8</v>
      </c>
      <c r="B3" s="50"/>
      <c r="C3" s="50"/>
      <c r="D3" s="50"/>
      <c r="E3" s="50"/>
      <c r="F3" s="50"/>
      <c r="I3" s="52" t="s">
        <v>9</v>
      </c>
      <c r="J3" s="53"/>
      <c r="K3" s="53"/>
      <c r="L3" s="53"/>
      <c r="M3" s="53"/>
      <c r="N3" s="13"/>
    </row>
    <row r="4" spans="1:14" ht="36" customHeight="1" x14ac:dyDescent="0.25">
      <c r="A4" s="49" t="s">
        <v>7</v>
      </c>
      <c r="B4" s="49"/>
      <c r="C4" s="49"/>
      <c r="D4" s="49"/>
      <c r="E4" s="49"/>
      <c r="F4" s="49"/>
      <c r="I4" s="49" t="s">
        <v>10</v>
      </c>
      <c r="J4" s="51"/>
      <c r="K4" s="51"/>
      <c r="L4" s="51"/>
      <c r="M4" s="51"/>
      <c r="N4" s="12"/>
    </row>
    <row r="5" spans="1:14" ht="15.75" thickBot="1" x14ac:dyDescent="0.3"/>
    <row r="6" spans="1:14" ht="47.25" customHeight="1" thickBot="1" x14ac:dyDescent="0.3">
      <c r="A6" s="1" t="s">
        <v>2</v>
      </c>
      <c r="B6" s="2"/>
      <c r="C6" s="1" t="s">
        <v>3</v>
      </c>
      <c r="D6" s="1" t="s">
        <v>4</v>
      </c>
      <c r="E6" s="3" t="s">
        <v>5</v>
      </c>
      <c r="F6" s="4" t="s">
        <v>6</v>
      </c>
      <c r="I6" s="1" t="s">
        <v>2</v>
      </c>
      <c r="J6" s="1" t="s">
        <v>3</v>
      </c>
      <c r="K6" s="1" t="s">
        <v>4</v>
      </c>
      <c r="L6" s="3" t="s">
        <v>5</v>
      </c>
      <c r="M6" s="4" t="s">
        <v>6</v>
      </c>
    </row>
    <row r="7" spans="1:14" x14ac:dyDescent="0.25">
      <c r="A7" s="6">
        <v>1</v>
      </c>
      <c r="B7" s="7">
        <f>IF(A7&lt;=Dane!$F$8,(1+(Dane!$F$7/12))^(Obliczenia!A7-1),0)</f>
        <v>1</v>
      </c>
      <c r="C7" s="35">
        <f>Dane!F6</f>
        <v>500000</v>
      </c>
      <c r="D7" s="36">
        <f>(Dane!F6*(1+(Dane!$F$7/12))^(Dane!$F$8))/SUM(Obliczenia!B7:B126)</f>
        <v>8763.8800266222079</v>
      </c>
      <c r="E7" s="37">
        <f>IF(Obliczenia!A7&lt;=Dane!$F$8,Obliczenia!C7*(Dane!$F$7/12),"")</f>
        <v>833.33333333333337</v>
      </c>
      <c r="F7" s="38">
        <f>IF(Obliczenia!A7&lt;=Dane!$F$8,D7-E7,"")</f>
        <v>7930.5466932888748</v>
      </c>
      <c r="I7" s="6">
        <v>1</v>
      </c>
      <c r="J7" s="35">
        <f>Dane!F6</f>
        <v>500000</v>
      </c>
      <c r="K7" s="46">
        <f>IF(Obliczenia!I7&lt;=Dane!$F$8,L7+M7,"")</f>
        <v>9166.6666666666679</v>
      </c>
      <c r="L7" s="47">
        <f>IF(Obliczenia!I7&lt;=Dane!$F$8,Obliczenia!J7*(Dane!$F$7/12),"")</f>
        <v>833.33333333333337</v>
      </c>
      <c r="M7" s="48">
        <f>IF(Obliczenia!I7&lt;=Dane!$F$8,Dane!$F$6/Dane!$F$8,"")</f>
        <v>8333.3333333333339</v>
      </c>
    </row>
    <row r="8" spans="1:14" x14ac:dyDescent="0.25">
      <c r="A8" s="8">
        <v>2</v>
      </c>
      <c r="B8" s="9">
        <f>IF(A8&lt;=Dane!$F$8,(1+(Dane!$F$7/12))^(Obliczenia!A8-1),"")</f>
        <v>1.0016666666666667</v>
      </c>
      <c r="C8" s="39">
        <f>IF(Obliczenia!A8&lt;=Dane!$F$8,C7-F7,"")</f>
        <v>492069.4533067111</v>
      </c>
      <c r="D8" s="34">
        <f>IF(Obliczenia!A8&lt;=Dane!$F$8,D7,"")</f>
        <v>8763.8800266222079</v>
      </c>
      <c r="E8" s="40">
        <f>IF(Obliczenia!A8&lt;=Dane!$F$8,Obliczenia!C8*(Dane!$F$7/12),"")</f>
        <v>820.11575551118517</v>
      </c>
      <c r="F8" s="41">
        <f>IF(Obliczenia!A8&lt;=Dane!$F$8,D8-E8,"")</f>
        <v>7943.7642711110229</v>
      </c>
      <c r="I8" s="8">
        <v>2</v>
      </c>
      <c r="J8" s="39">
        <f>IF(Obliczenia!I8&lt;=Dane!$F$8,J7-M7,"")</f>
        <v>491666.66666666669</v>
      </c>
      <c r="K8" s="34">
        <f>IF(Obliczenia!I8&lt;=Dane!$F$8,L8+M8,"")</f>
        <v>9152.7777777777792</v>
      </c>
      <c r="L8" s="40">
        <f>IF(Obliczenia!I8&lt;=Dane!$F$8,Obliczenia!J8*(Dane!$F$7/12),"")</f>
        <v>819.44444444444457</v>
      </c>
      <c r="M8" s="41">
        <f>IF(Obliczenia!I8&lt;=Dane!$F$8,Dane!$F$6/Dane!$F$8,"")</f>
        <v>8333.3333333333339</v>
      </c>
    </row>
    <row r="9" spans="1:14" x14ac:dyDescent="0.25">
      <c r="A9" s="8">
        <v>3</v>
      </c>
      <c r="B9" s="9">
        <f>IF(A9&lt;=Dane!$F$8,(1+(Dane!$F$7/12))^(Obliczenia!A9-1),"")</f>
        <v>1.0033361111111112</v>
      </c>
      <c r="C9" s="39">
        <f>IF(Obliczenia!A9&lt;=Dane!$F$8,C8-F8,"")</f>
        <v>484125.68903560011</v>
      </c>
      <c r="D9" s="34">
        <f>IF(Obliczenia!A9&lt;=Dane!$F$8,D8,"")</f>
        <v>8763.8800266222079</v>
      </c>
      <c r="E9" s="40">
        <f>IF(Obliczenia!A9&lt;=Dane!$F$8,Obliczenia!C9*(Dane!$F$7/12),"")</f>
        <v>806.87614839266689</v>
      </c>
      <c r="F9" s="41">
        <f>IF(Obliczenia!A9&lt;=Dane!$F$8,D9-E9,"")</f>
        <v>7957.0038782295414</v>
      </c>
      <c r="I9" s="8">
        <v>3</v>
      </c>
      <c r="J9" s="39">
        <f>IF(Obliczenia!I9&lt;=Dane!$F$8,J8-M8,"")</f>
        <v>483333.33333333337</v>
      </c>
      <c r="K9" s="34">
        <f>IF(Obliczenia!I9&lt;=Dane!$F$8,L9+M9,"")</f>
        <v>9138.8888888888905</v>
      </c>
      <c r="L9" s="40">
        <f>IF(Obliczenia!I9&lt;=Dane!$F$8,Obliczenia!J9*(Dane!$F$7/12),"")</f>
        <v>805.55555555555566</v>
      </c>
      <c r="M9" s="41">
        <f>IF(Obliczenia!I9&lt;=Dane!$F$8,Dane!$F$6/Dane!$F$8,"")</f>
        <v>8333.3333333333339</v>
      </c>
    </row>
    <row r="10" spans="1:14" x14ac:dyDescent="0.25">
      <c r="A10" s="8">
        <v>4</v>
      </c>
      <c r="B10" s="9">
        <f>IF(A10&lt;=Dane!$F$8,(1+(Dane!$F$7/12))^(Obliczenia!A10-1),"")</f>
        <v>1.0050083379629631</v>
      </c>
      <c r="C10" s="39">
        <f>IF(Obliczenia!A10&lt;=Dane!$F$8,C9-F9,"")</f>
        <v>476168.68515737058</v>
      </c>
      <c r="D10" s="34">
        <f>IF(Obliczenia!A10&lt;=Dane!$F$8,D9,"")</f>
        <v>8763.8800266222079</v>
      </c>
      <c r="E10" s="40">
        <f>IF(Obliczenia!A10&lt;=Dane!$F$8,Obliczenia!C10*(Dane!$F$7/12),"")</f>
        <v>793.61447526228437</v>
      </c>
      <c r="F10" s="41">
        <f>IF(Obliczenia!A10&lt;=Dane!$F$8,D10-E10,"")</f>
        <v>7970.2655513599238</v>
      </c>
      <c r="I10" s="8">
        <v>4</v>
      </c>
      <c r="J10" s="39">
        <f>IF(Obliczenia!I10&lt;=Dane!$F$8,J9-M9,"")</f>
        <v>475000.00000000006</v>
      </c>
      <c r="K10" s="34">
        <f>IF(Obliczenia!I10&lt;=Dane!$F$8,L10+M10,"")</f>
        <v>9125</v>
      </c>
      <c r="L10" s="40">
        <f>IF(Obliczenia!I10&lt;=Dane!$F$8,Obliczenia!J10*(Dane!$F$7/12),"")</f>
        <v>791.66666666666686</v>
      </c>
      <c r="M10" s="41">
        <f>IF(Obliczenia!I10&lt;=Dane!$F$8,Dane!$F$6/Dane!$F$8,"")</f>
        <v>8333.3333333333339</v>
      </c>
    </row>
    <row r="11" spans="1:14" x14ac:dyDescent="0.25">
      <c r="A11" s="8">
        <v>5</v>
      </c>
      <c r="B11" s="9">
        <f>IF(A11&lt;=Dane!$F$8,(1+(Dane!$F$7/12))^(Obliczenia!A11-1),"")</f>
        <v>1.0066833518595681</v>
      </c>
      <c r="C11" s="39">
        <f>IF(Obliczenia!A11&lt;=Dane!$F$8,C10-F10,"")</f>
        <v>468198.41960601066</v>
      </c>
      <c r="D11" s="34">
        <f>IF(Obliczenia!A11&lt;=Dane!$F$8,D10,"")</f>
        <v>8763.8800266222079</v>
      </c>
      <c r="E11" s="40">
        <f>IF(Obliczenia!A11&lt;=Dane!$F$8,Obliczenia!C11*(Dane!$F$7/12),"")</f>
        <v>780.33069934335117</v>
      </c>
      <c r="F11" s="41">
        <f>IF(Obliczenia!A11&lt;=Dane!$F$8,D11-E11,"")</f>
        <v>7983.5493272788572</v>
      </c>
      <c r="I11" s="8">
        <v>5</v>
      </c>
      <c r="J11" s="39">
        <f>IF(Obliczenia!I11&lt;=Dane!$F$8,J10-M10,"")</f>
        <v>466666.66666666674</v>
      </c>
      <c r="K11" s="34">
        <f>IF(Obliczenia!I11&lt;=Dane!$F$8,L11+M11,"")</f>
        <v>9111.1111111111113</v>
      </c>
      <c r="L11" s="40">
        <f>IF(Obliczenia!I11&lt;=Dane!$F$8,Obliczenia!J11*(Dane!$F$7/12),"")</f>
        <v>777.77777777777794</v>
      </c>
      <c r="M11" s="41">
        <f>IF(Obliczenia!I11&lt;=Dane!$F$8,Dane!$F$6/Dane!$F$8,"")</f>
        <v>8333.3333333333339</v>
      </c>
    </row>
    <row r="12" spans="1:14" x14ac:dyDescent="0.25">
      <c r="A12" s="8">
        <v>6</v>
      </c>
      <c r="B12" s="9">
        <f>IF(A12&lt;=Dane!$F$8,(1+(Dane!$F$7/12))^(Obliczenia!A12-1),"")</f>
        <v>1.0083611574460007</v>
      </c>
      <c r="C12" s="39">
        <f>IF(Obliczenia!A12&lt;=Dane!$F$8,C11-F11,"")</f>
        <v>460214.8702787318</v>
      </c>
      <c r="D12" s="34">
        <f>IF(Obliczenia!A12&lt;=Dane!$F$8,D11,"")</f>
        <v>8763.8800266222079</v>
      </c>
      <c r="E12" s="40">
        <f>IF(Obliczenia!A12&lt;=Dane!$F$8,Obliczenia!C12*(Dane!$F$7/12),"")</f>
        <v>767.02478379788636</v>
      </c>
      <c r="F12" s="41">
        <f>IF(Obliczenia!A12&lt;=Dane!$F$8,D12-E12,"")</f>
        <v>7996.855242824322</v>
      </c>
      <c r="I12" s="8">
        <v>6</v>
      </c>
      <c r="J12" s="39">
        <f>IF(Obliczenia!I12&lt;=Dane!$F$8,J11-M11,"")</f>
        <v>458333.33333333343</v>
      </c>
      <c r="K12" s="34">
        <f>IF(Obliczenia!I12&lt;=Dane!$F$8,L12+M12,"")</f>
        <v>9097.2222222222226</v>
      </c>
      <c r="L12" s="40">
        <f>IF(Obliczenia!I12&lt;=Dane!$F$8,Obliczenia!J12*(Dane!$F$7/12),"")</f>
        <v>763.88888888888914</v>
      </c>
      <c r="M12" s="41">
        <f>IF(Obliczenia!I12&lt;=Dane!$F$8,Dane!$F$6/Dane!$F$8,"")</f>
        <v>8333.3333333333339</v>
      </c>
    </row>
    <row r="13" spans="1:14" x14ac:dyDescent="0.25">
      <c r="A13" s="8">
        <v>7</v>
      </c>
      <c r="B13" s="9">
        <f>IF(A13&lt;=Dane!$F$8,(1+(Dane!$F$7/12))^(Obliczenia!A13-1),"")</f>
        <v>1.0100417593750775</v>
      </c>
      <c r="C13" s="39">
        <f>IF(Obliczenia!A13&lt;=Dane!$F$8,C12-F12,"")</f>
        <v>452218.01503590751</v>
      </c>
      <c r="D13" s="34">
        <f>IF(Obliczenia!A13&lt;=Dane!$F$8,D12,"")</f>
        <v>8763.8800266222079</v>
      </c>
      <c r="E13" s="40">
        <f>IF(Obliczenia!A13&lt;=Dane!$F$8,Obliczenia!C13*(Dane!$F$7/12),"")</f>
        <v>753.69669172651254</v>
      </c>
      <c r="F13" s="41">
        <f>IF(Obliczenia!A13&lt;=Dane!$F$8,D13-E13,"")</f>
        <v>8010.1833348956952</v>
      </c>
      <c r="I13" s="8">
        <v>7</v>
      </c>
      <c r="J13" s="39">
        <f>IF(Obliczenia!I13&lt;=Dane!$F$8,J12-M12,"")</f>
        <v>450000.00000000012</v>
      </c>
      <c r="K13" s="34">
        <f>IF(Obliczenia!I13&lt;=Dane!$F$8,L13+M13,"")</f>
        <v>9083.3333333333339</v>
      </c>
      <c r="L13" s="40">
        <f>IF(Obliczenia!I13&lt;=Dane!$F$8,Obliczenia!J13*(Dane!$F$7/12),"")</f>
        <v>750.00000000000023</v>
      </c>
      <c r="M13" s="41">
        <f>IF(Obliczenia!I13&lt;=Dane!$F$8,Dane!$F$6/Dane!$F$8,"")</f>
        <v>8333.3333333333339</v>
      </c>
    </row>
    <row r="14" spans="1:14" x14ac:dyDescent="0.25">
      <c r="A14" s="8">
        <v>8</v>
      </c>
      <c r="B14" s="9">
        <f>IF(A14&lt;=Dane!$F$8,(1+(Dane!$F$7/12))^(Obliczenia!A14-1),"")</f>
        <v>1.0117251623073693</v>
      </c>
      <c r="C14" s="39">
        <f>IF(Obliczenia!A14&lt;=Dane!$F$8,C13-F13,"")</f>
        <v>444207.8317010118</v>
      </c>
      <c r="D14" s="34">
        <f>IF(Obliczenia!A14&lt;=Dane!$F$8,D13,"")</f>
        <v>8763.8800266222079</v>
      </c>
      <c r="E14" s="40">
        <f>IF(Obliczenia!A14&lt;=Dane!$F$8,Obliczenia!C14*(Dane!$F$7/12),"")</f>
        <v>740.34638616835309</v>
      </c>
      <c r="F14" s="41">
        <f>IF(Obliczenia!A14&lt;=Dane!$F$8,D14-E14,"")</f>
        <v>8023.5336404538548</v>
      </c>
      <c r="I14" s="8">
        <v>8</v>
      </c>
      <c r="J14" s="39">
        <f>IF(Obliczenia!I14&lt;=Dane!$F$8,J13-M13,"")</f>
        <v>441666.6666666668</v>
      </c>
      <c r="K14" s="34">
        <f>IF(Obliczenia!I14&lt;=Dane!$F$8,L14+M14,"")</f>
        <v>9069.4444444444453</v>
      </c>
      <c r="L14" s="40">
        <f>IF(Obliczenia!I14&lt;=Dane!$F$8,Obliczenia!J14*(Dane!$F$7/12),"")</f>
        <v>736.11111111111143</v>
      </c>
      <c r="M14" s="41">
        <f>IF(Obliczenia!I14&lt;=Dane!$F$8,Dane!$F$6/Dane!$F$8,"")</f>
        <v>8333.3333333333339</v>
      </c>
    </row>
    <row r="15" spans="1:14" x14ac:dyDescent="0.25">
      <c r="A15" s="8">
        <v>9</v>
      </c>
      <c r="B15" s="9">
        <f>IF(A15&lt;=Dane!$F$8,(1+(Dane!$F$7/12))^(Obliczenia!A15-1),"")</f>
        <v>1.0134113709112151</v>
      </c>
      <c r="C15" s="39">
        <f>IF(Obliczenia!A15&lt;=Dane!$F$8,C14-F14,"")</f>
        <v>436184.29806055792</v>
      </c>
      <c r="D15" s="34">
        <f>IF(Obliczenia!A15&lt;=Dane!$F$8,D14,"")</f>
        <v>8763.8800266222079</v>
      </c>
      <c r="E15" s="40">
        <f>IF(Obliczenia!A15&lt;=Dane!$F$8,Obliczenia!C15*(Dane!$F$7/12),"")</f>
        <v>726.97383010092994</v>
      </c>
      <c r="F15" s="41">
        <f>IF(Obliczenia!A15&lt;=Dane!$F$8,D15-E15,"")</f>
        <v>8036.9061965212777</v>
      </c>
      <c r="I15" s="8">
        <v>9</v>
      </c>
      <c r="J15" s="39">
        <f>IF(Obliczenia!I15&lt;=Dane!$F$8,J14-M14,"")</f>
        <v>433333.33333333349</v>
      </c>
      <c r="K15" s="34">
        <f>IF(Obliczenia!I15&lt;=Dane!$F$8,L15+M15,"")</f>
        <v>9055.5555555555566</v>
      </c>
      <c r="L15" s="40">
        <f>IF(Obliczenia!I15&lt;=Dane!$F$8,Obliczenia!J15*(Dane!$F$7/12),"")</f>
        <v>722.22222222222251</v>
      </c>
      <c r="M15" s="41">
        <f>IF(Obliczenia!I15&lt;=Dane!$F$8,Dane!$F$6/Dane!$F$8,"")</f>
        <v>8333.3333333333339</v>
      </c>
    </row>
    <row r="16" spans="1:14" x14ac:dyDescent="0.25">
      <c r="A16" s="8">
        <v>10</v>
      </c>
      <c r="B16" s="9">
        <f>IF(A16&lt;=Dane!$F$8,(1+(Dane!$F$7/12))^(Obliczenia!A16-1),"")</f>
        <v>1.0151003898627338</v>
      </c>
      <c r="C16" s="39">
        <f>IF(Obliczenia!A16&lt;=Dane!$F$8,C15-F15,"")</f>
        <v>428147.39186403662</v>
      </c>
      <c r="D16" s="34">
        <f>IF(Obliczenia!A16&lt;=Dane!$F$8,D15,"")</f>
        <v>8763.8800266222079</v>
      </c>
      <c r="E16" s="40">
        <f>IF(Obliczenia!A16&lt;=Dane!$F$8,Obliczenia!C16*(Dane!$F$7/12),"")</f>
        <v>713.57898644006104</v>
      </c>
      <c r="F16" s="41">
        <f>IF(Obliczenia!A16&lt;=Dane!$F$8,D16-E16,"")</f>
        <v>8050.3010401821466</v>
      </c>
      <c r="I16" s="8">
        <v>10</v>
      </c>
      <c r="J16" s="39">
        <f>IF(Obliczenia!I16&lt;=Dane!$F$8,J15-M15,"")</f>
        <v>425000.00000000017</v>
      </c>
      <c r="K16" s="34">
        <f>IF(Obliczenia!I16&lt;=Dane!$F$8,L16+M16,"")</f>
        <v>9041.6666666666679</v>
      </c>
      <c r="L16" s="40">
        <f>IF(Obliczenia!I16&lt;=Dane!$F$8,Obliczenia!J16*(Dane!$F$7/12),"")</f>
        <v>708.33333333333371</v>
      </c>
      <c r="M16" s="41">
        <f>IF(Obliczenia!I16&lt;=Dane!$F$8,Dane!$F$6/Dane!$F$8,"")</f>
        <v>8333.3333333333339</v>
      </c>
    </row>
    <row r="17" spans="1:13" x14ac:dyDescent="0.25">
      <c r="A17" s="8">
        <v>11</v>
      </c>
      <c r="B17" s="9">
        <f>IF(A17&lt;=Dane!$F$8,(1+(Dane!$F$7/12))^(Obliczenia!A17-1),"")</f>
        <v>1.0167922238458384</v>
      </c>
      <c r="C17" s="39">
        <f>IF(Obliczenia!A17&lt;=Dane!$F$8,C16-F16,"")</f>
        <v>420097.09082385449</v>
      </c>
      <c r="D17" s="34">
        <f>IF(Obliczenia!A17&lt;=Dane!$F$8,D16,"")</f>
        <v>8763.8800266222079</v>
      </c>
      <c r="E17" s="40">
        <f>IF(Obliczenia!A17&lt;=Dane!$F$8,Obliczenia!C17*(Dane!$F$7/12),"")</f>
        <v>700.16181803975758</v>
      </c>
      <c r="F17" s="41">
        <f>IF(Obliczenia!A17&lt;=Dane!$F$8,D17-E17,"")</f>
        <v>8063.7182085824506</v>
      </c>
      <c r="I17" s="8">
        <v>11</v>
      </c>
      <c r="J17" s="39">
        <f>IF(Obliczenia!I17&lt;=Dane!$F$8,J16-M16,"")</f>
        <v>416666.66666666686</v>
      </c>
      <c r="K17" s="34">
        <f>IF(Obliczenia!I17&lt;=Dane!$F$8,L17+M17,"")</f>
        <v>9027.7777777777792</v>
      </c>
      <c r="L17" s="40">
        <f>IF(Obliczenia!I17&lt;=Dane!$F$8,Obliczenia!J17*(Dane!$F$7/12),"")</f>
        <v>694.4444444444448</v>
      </c>
      <c r="M17" s="41">
        <f>IF(Obliczenia!I17&lt;=Dane!$F$8,Dane!$F$6/Dane!$F$8,"")</f>
        <v>8333.3333333333339</v>
      </c>
    </row>
    <row r="18" spans="1:13" x14ac:dyDescent="0.25">
      <c r="A18" s="8">
        <v>12</v>
      </c>
      <c r="B18" s="9">
        <f>IF(A18&lt;=Dane!$F$8,(1+(Dane!$F$7/12))^(Obliczenia!A18-1),"")</f>
        <v>1.0184868775522482</v>
      </c>
      <c r="C18" s="39">
        <f>IF(Obliczenia!A18&lt;=Dane!$F$8,C17-F17,"")</f>
        <v>412033.37261527206</v>
      </c>
      <c r="D18" s="34">
        <f>IF(Obliczenia!A18&lt;=Dane!$F$8,D17,"")</f>
        <v>8763.8800266222079</v>
      </c>
      <c r="E18" s="40">
        <f>IF(Obliczenia!A18&lt;=Dane!$F$8,Obliczenia!C18*(Dane!$F$7/12),"")</f>
        <v>686.72228769212018</v>
      </c>
      <c r="F18" s="41">
        <f>IF(Obliczenia!A18&lt;=Dane!$F$8,D18-E18,"")</f>
        <v>8077.1577389300874</v>
      </c>
      <c r="I18" s="8">
        <v>12</v>
      </c>
      <c r="J18" s="39">
        <f>IF(Obliczenia!I18&lt;=Dane!$F$8,J17-M17,"")</f>
        <v>408333.33333333355</v>
      </c>
      <c r="K18" s="34">
        <f>IF(Obliczenia!I18&lt;=Dane!$F$8,L18+M18,"")</f>
        <v>9013.8888888888905</v>
      </c>
      <c r="L18" s="40">
        <f>IF(Obliczenia!I18&lt;=Dane!$F$8,Obliczenia!J18*(Dane!$F$7/12),"")</f>
        <v>680.555555555556</v>
      </c>
      <c r="M18" s="41">
        <f>IF(Obliczenia!I18&lt;=Dane!$F$8,Dane!$F$6/Dane!$F$8,"")</f>
        <v>8333.3333333333339</v>
      </c>
    </row>
    <row r="19" spans="1:13" x14ac:dyDescent="0.25">
      <c r="A19" s="8">
        <v>13</v>
      </c>
      <c r="B19" s="9">
        <f>IF(A19&lt;=Dane!$F$8,(1+(Dane!$F$7/12))^(Obliczenia!A19-1),"")</f>
        <v>1.020184355681502</v>
      </c>
      <c r="C19" s="39">
        <f>IF(Obliczenia!A19&lt;=Dane!$F$8,C18-F18,"")</f>
        <v>403956.21487634198</v>
      </c>
      <c r="D19" s="34">
        <f>IF(Obliczenia!A19&lt;=Dane!$F$8,D18,"")</f>
        <v>8763.8800266222079</v>
      </c>
      <c r="E19" s="40">
        <f>IF(Obliczenia!A19&lt;=Dane!$F$8,Obliczenia!C19*(Dane!$F$7/12),"")</f>
        <v>673.26035812723671</v>
      </c>
      <c r="F19" s="41">
        <f>IF(Obliczenia!A19&lt;=Dane!$F$8,D19-E19,"")</f>
        <v>8090.6196684949709</v>
      </c>
      <c r="I19" s="8">
        <v>13</v>
      </c>
      <c r="J19" s="39">
        <f>IF(Obliczenia!I19&lt;=Dane!$F$8,J18-M18,"")</f>
        <v>400000.00000000023</v>
      </c>
      <c r="K19" s="34">
        <f>IF(Obliczenia!I19&lt;=Dane!$F$8,L19+M19,"")</f>
        <v>9000.0000000000018</v>
      </c>
      <c r="L19" s="40">
        <f>IF(Obliczenia!I19&lt;=Dane!$F$8,Obliczenia!J19*(Dane!$F$7/12),"")</f>
        <v>666.66666666666708</v>
      </c>
      <c r="M19" s="41">
        <f>IF(Obliczenia!I19&lt;=Dane!$F$8,Dane!$F$6/Dane!$F$8,"")</f>
        <v>8333.3333333333339</v>
      </c>
    </row>
    <row r="20" spans="1:13" x14ac:dyDescent="0.25">
      <c r="A20" s="8">
        <v>14</v>
      </c>
      <c r="B20" s="9">
        <f>IF(A20&lt;=Dane!$F$8,(1+(Dane!$F$7/12))^(Obliczenia!A20-1),"")</f>
        <v>1.0218846629409712</v>
      </c>
      <c r="C20" s="39">
        <f>IF(Obliczenia!A20&lt;=Dane!$F$8,C19-F19,"")</f>
        <v>395865.59520784701</v>
      </c>
      <c r="D20" s="34">
        <f>IF(Obliczenia!A20&lt;=Dane!$F$8,D19,"")</f>
        <v>8763.8800266222079</v>
      </c>
      <c r="E20" s="40">
        <f>IF(Obliczenia!A20&lt;=Dane!$F$8,Obliczenia!C20*(Dane!$F$7/12),"")</f>
        <v>659.77599201307839</v>
      </c>
      <c r="F20" s="41">
        <f>IF(Obliczenia!A20&lt;=Dane!$F$8,D20-E20,"")</f>
        <v>8104.1040346091295</v>
      </c>
      <c r="I20" s="8">
        <v>14</v>
      </c>
      <c r="J20" s="39">
        <f>IF(Obliczenia!I20&lt;=Dane!$F$8,J19-M19,"")</f>
        <v>391666.66666666692</v>
      </c>
      <c r="K20" s="34">
        <f>IF(Obliczenia!I20&lt;=Dane!$F$8,L20+M20,"")</f>
        <v>8986.1111111111131</v>
      </c>
      <c r="L20" s="40">
        <f>IF(Obliczenia!I20&lt;=Dane!$F$8,Obliczenia!J20*(Dane!$F$7/12),"")</f>
        <v>652.77777777777828</v>
      </c>
      <c r="M20" s="41">
        <f>IF(Obliczenia!I20&lt;=Dane!$F$8,Dane!$F$6/Dane!$F$8,"")</f>
        <v>8333.3333333333339</v>
      </c>
    </row>
    <row r="21" spans="1:13" x14ac:dyDescent="0.25">
      <c r="A21" s="8">
        <v>15</v>
      </c>
      <c r="B21" s="9">
        <f>IF(A21&lt;=Dane!$F$8,(1+(Dane!$F$7/12))^(Obliczenia!A21-1),"")</f>
        <v>1.023587804045873</v>
      </c>
      <c r="C21" s="39">
        <f>IF(Obliczenia!A21&lt;=Dane!$F$8,C20-F20,"")</f>
        <v>387761.49117323791</v>
      </c>
      <c r="D21" s="34">
        <f>IF(Obliczenia!A21&lt;=Dane!$F$8,D20,"")</f>
        <v>8763.8800266222079</v>
      </c>
      <c r="E21" s="40">
        <f>IF(Obliczenia!A21&lt;=Dane!$F$8,Obliczenia!C21*(Dane!$F$7/12),"")</f>
        <v>646.26915195539652</v>
      </c>
      <c r="F21" s="41">
        <f>IF(Obliczenia!A21&lt;=Dane!$F$8,D21-E21,"")</f>
        <v>8117.6108746668115</v>
      </c>
      <c r="I21" s="8">
        <v>15</v>
      </c>
      <c r="J21" s="39">
        <f>IF(Obliczenia!I21&lt;=Dane!$F$8,J20-M20,"")</f>
        <v>383333.3333333336</v>
      </c>
      <c r="K21" s="34">
        <f>IF(Obliczenia!I21&lt;=Dane!$F$8,L21+M21,"")</f>
        <v>8972.2222222222226</v>
      </c>
      <c r="L21" s="40">
        <f>IF(Obliczenia!I21&lt;=Dane!$F$8,Obliczenia!J21*(Dane!$F$7/12),"")</f>
        <v>638.88888888888937</v>
      </c>
      <c r="M21" s="41">
        <f>IF(Obliczenia!I21&lt;=Dane!$F$8,Dane!$F$6/Dane!$F$8,"")</f>
        <v>8333.3333333333339</v>
      </c>
    </row>
    <row r="22" spans="1:13" x14ac:dyDescent="0.25">
      <c r="A22" s="8">
        <v>16</v>
      </c>
      <c r="B22" s="9">
        <f>IF(A22&lt;=Dane!$F$8,(1+(Dane!$F$7/12))^(Obliczenia!A22-1),"")</f>
        <v>1.0252937837192828</v>
      </c>
      <c r="C22" s="39">
        <f>IF(Obliczenia!A22&lt;=Dane!$F$8,C21-F21,"")</f>
        <v>379643.88029857108</v>
      </c>
      <c r="D22" s="34">
        <f>IF(Obliczenia!A22&lt;=Dane!$F$8,D21,"")</f>
        <v>8763.8800266222079</v>
      </c>
      <c r="E22" s="40">
        <f>IF(Obliczenia!A22&lt;=Dane!$F$8,Obliczenia!C22*(Dane!$F$7/12),"")</f>
        <v>632.73980049761849</v>
      </c>
      <c r="F22" s="41">
        <f>IF(Obliczenia!A22&lt;=Dane!$F$8,D22-E22,"")</f>
        <v>8131.1402261245894</v>
      </c>
      <c r="I22" s="8">
        <v>16</v>
      </c>
      <c r="J22" s="39">
        <f>IF(Obliczenia!I22&lt;=Dane!$F$8,J21-M21,"")</f>
        <v>375000.00000000029</v>
      </c>
      <c r="K22" s="34">
        <f>IF(Obliczenia!I22&lt;=Dane!$F$8,L22+M22,"")</f>
        <v>8958.3333333333339</v>
      </c>
      <c r="L22" s="40">
        <f>IF(Obliczenia!I22&lt;=Dane!$F$8,Obliczenia!J22*(Dane!$F$7/12),"")</f>
        <v>625.00000000000057</v>
      </c>
      <c r="M22" s="41">
        <f>IF(Obliczenia!I22&lt;=Dane!$F$8,Dane!$F$6/Dane!$F$8,"")</f>
        <v>8333.3333333333339</v>
      </c>
    </row>
    <row r="23" spans="1:13" x14ac:dyDescent="0.25">
      <c r="A23" s="8">
        <v>17</v>
      </c>
      <c r="B23" s="9">
        <f>IF(A23&lt;=Dane!$F$8,(1+(Dane!$F$7/12))^(Obliczenia!A23-1),"")</f>
        <v>1.0270026066921485</v>
      </c>
      <c r="C23" s="39">
        <f>IF(Obliczenia!A23&lt;=Dane!$F$8,C22-F22,"")</f>
        <v>371512.74007244647</v>
      </c>
      <c r="D23" s="34">
        <f>IF(Obliczenia!A23&lt;=Dane!$F$8,D22,"")</f>
        <v>8763.8800266222079</v>
      </c>
      <c r="E23" s="40">
        <f>IF(Obliczenia!A23&lt;=Dane!$F$8,Obliczenia!C23*(Dane!$F$7/12),"")</f>
        <v>619.18790012074419</v>
      </c>
      <c r="F23" s="41">
        <f>IF(Obliczenia!A23&lt;=Dane!$F$8,D23-E23,"")</f>
        <v>8144.6921265014635</v>
      </c>
      <c r="I23" s="8">
        <v>17</v>
      </c>
      <c r="J23" s="39">
        <f>IF(Obliczenia!I23&lt;=Dane!$F$8,J22-M22,"")</f>
        <v>366666.66666666698</v>
      </c>
      <c r="K23" s="34">
        <f>IF(Obliczenia!I23&lt;=Dane!$F$8,L23+M23,"")</f>
        <v>8944.4444444444453</v>
      </c>
      <c r="L23" s="40">
        <f>IF(Obliczenia!I23&lt;=Dane!$F$8,Obliczenia!J23*(Dane!$F$7/12),"")</f>
        <v>611.11111111111165</v>
      </c>
      <c r="M23" s="41">
        <f>IF(Obliczenia!I23&lt;=Dane!$F$8,Dane!$F$6/Dane!$F$8,"")</f>
        <v>8333.3333333333339</v>
      </c>
    </row>
    <row r="24" spans="1:13" x14ac:dyDescent="0.25">
      <c r="A24" s="8">
        <v>18</v>
      </c>
      <c r="B24" s="9">
        <f>IF(A24&lt;=Dane!$F$8,(1+(Dane!$F$7/12))^(Obliczenia!A24-1),"")</f>
        <v>1.028714277703302</v>
      </c>
      <c r="C24" s="39">
        <f>IF(Obliczenia!A24&lt;=Dane!$F$8,C23-F23,"")</f>
        <v>363368.047945945</v>
      </c>
      <c r="D24" s="34">
        <f>IF(Obliczenia!A24&lt;=Dane!$F$8,D23,"")</f>
        <v>8763.8800266222079</v>
      </c>
      <c r="E24" s="40">
        <f>IF(Obliczenia!A24&lt;=Dane!$F$8,Obliczenia!C24*(Dane!$F$7/12),"")</f>
        <v>605.61341324324167</v>
      </c>
      <c r="F24" s="41">
        <f>IF(Obliczenia!A24&lt;=Dane!$F$8,D24-E24,"")</f>
        <v>8158.2666133789662</v>
      </c>
      <c r="I24" s="8">
        <v>18</v>
      </c>
      <c r="J24" s="39">
        <f>IF(Obliczenia!I24&lt;=Dane!$F$8,J23-M23,"")</f>
        <v>358333.33333333366</v>
      </c>
      <c r="K24" s="34">
        <f>IF(Obliczenia!I24&lt;=Dane!$F$8,L24+M24,"")</f>
        <v>8930.5555555555566</v>
      </c>
      <c r="L24" s="40">
        <f>IF(Obliczenia!I24&lt;=Dane!$F$8,Obliczenia!J24*(Dane!$F$7/12),"")</f>
        <v>597.22222222222285</v>
      </c>
      <c r="M24" s="41">
        <f>IF(Obliczenia!I24&lt;=Dane!$F$8,Dane!$F$6/Dane!$F$8,"")</f>
        <v>8333.3333333333339</v>
      </c>
    </row>
    <row r="25" spans="1:13" x14ac:dyDescent="0.25">
      <c r="A25" s="8">
        <v>19</v>
      </c>
      <c r="B25" s="9">
        <f>IF(A25&lt;=Dane!$F$8,(1+(Dane!$F$7/12))^(Obliczenia!A25-1),"")</f>
        <v>1.0304288014994742</v>
      </c>
      <c r="C25" s="39">
        <f>IF(Obliczenia!A25&lt;=Dane!$F$8,C24-F24,"")</f>
        <v>355209.78133256605</v>
      </c>
      <c r="D25" s="34">
        <f>IF(Obliczenia!A25&lt;=Dane!$F$8,D24,"")</f>
        <v>8763.8800266222079</v>
      </c>
      <c r="E25" s="40">
        <f>IF(Obliczenia!A25&lt;=Dane!$F$8,Obliczenia!C25*(Dane!$F$7/12),"")</f>
        <v>592.01630222094343</v>
      </c>
      <c r="F25" s="41">
        <f>IF(Obliczenia!A25&lt;=Dane!$F$8,D25-E25,"")</f>
        <v>8171.8637244012643</v>
      </c>
      <c r="I25" s="8">
        <v>19</v>
      </c>
      <c r="J25" s="39">
        <f>IF(Obliczenia!I25&lt;=Dane!$F$8,J24-M24,"")</f>
        <v>350000.00000000035</v>
      </c>
      <c r="K25" s="34">
        <f>IF(Obliczenia!I25&lt;=Dane!$F$8,L25+M25,"")</f>
        <v>8916.6666666666679</v>
      </c>
      <c r="L25" s="40">
        <f>IF(Obliczenia!I25&lt;=Dane!$F$8,Obliczenia!J25*(Dane!$F$7/12),"")</f>
        <v>583.33333333333394</v>
      </c>
      <c r="M25" s="41">
        <f>IF(Obliczenia!I25&lt;=Dane!$F$8,Dane!$F$6/Dane!$F$8,"")</f>
        <v>8333.3333333333339</v>
      </c>
    </row>
    <row r="26" spans="1:13" x14ac:dyDescent="0.25">
      <c r="A26" s="8">
        <v>20</v>
      </c>
      <c r="B26" s="9">
        <f>IF(A26&lt;=Dane!$F$8,(1+(Dane!$F$7/12))^(Obliczenia!A26-1),"")</f>
        <v>1.0321461828353069</v>
      </c>
      <c r="C26" s="39">
        <f>IF(Obliczenia!A26&lt;=Dane!$F$8,C25-F25,"")</f>
        <v>347037.91760816477</v>
      </c>
      <c r="D26" s="34">
        <f>IF(Obliczenia!A26&lt;=Dane!$F$8,D25,"")</f>
        <v>8763.8800266222079</v>
      </c>
      <c r="E26" s="40">
        <f>IF(Obliczenia!A26&lt;=Dane!$F$8,Obliczenia!C26*(Dane!$F$7/12),"")</f>
        <v>578.39652934694129</v>
      </c>
      <c r="F26" s="41">
        <f>IF(Obliczenia!A26&lt;=Dane!$F$8,D26-E26,"")</f>
        <v>8185.4834972752669</v>
      </c>
      <c r="I26" s="8">
        <v>20</v>
      </c>
      <c r="J26" s="39">
        <f>IF(Obliczenia!I26&lt;=Dane!$F$8,J25-M25,"")</f>
        <v>341666.66666666704</v>
      </c>
      <c r="K26" s="34">
        <f>IF(Obliczenia!I26&lt;=Dane!$F$8,L26+M26,"")</f>
        <v>8902.7777777777792</v>
      </c>
      <c r="L26" s="40">
        <f>IF(Obliczenia!I26&lt;=Dane!$F$8,Obliczenia!J26*(Dane!$F$7/12),"")</f>
        <v>569.44444444444514</v>
      </c>
      <c r="M26" s="41">
        <f>IF(Obliczenia!I26&lt;=Dane!$F$8,Dane!$F$6/Dane!$F$8,"")</f>
        <v>8333.3333333333339</v>
      </c>
    </row>
    <row r="27" spans="1:13" x14ac:dyDescent="0.25">
      <c r="A27" s="8">
        <v>21</v>
      </c>
      <c r="B27" s="9">
        <f>IF(A27&lt;=Dane!$F$8,(1+(Dane!$F$7/12))^(Obliczenia!A27-1),"")</f>
        <v>1.0338664264733657</v>
      </c>
      <c r="C27" s="39">
        <f>IF(Obliczenia!A27&lt;=Dane!$F$8,C26-F26,"")</f>
        <v>338852.4341108895</v>
      </c>
      <c r="D27" s="34">
        <f>IF(Obliczenia!A27&lt;=Dane!$F$8,D26,"")</f>
        <v>8763.8800266222079</v>
      </c>
      <c r="E27" s="40">
        <f>IF(Obliczenia!A27&lt;=Dane!$F$8,Obliczenia!C27*(Dane!$F$7/12),"")</f>
        <v>564.75405685148257</v>
      </c>
      <c r="F27" s="41">
        <f>IF(Obliczenia!A27&lt;=Dane!$F$8,D27-E27,"")</f>
        <v>8199.1259697707246</v>
      </c>
      <c r="I27" s="8">
        <v>21</v>
      </c>
      <c r="J27" s="39">
        <f>IF(Obliczenia!I27&lt;=Dane!$F$8,J26-M26,"")</f>
        <v>333333.33333333372</v>
      </c>
      <c r="K27" s="34">
        <f>IF(Obliczenia!I27&lt;=Dane!$F$8,L27+M27,"")</f>
        <v>8888.8888888888905</v>
      </c>
      <c r="L27" s="40">
        <f>IF(Obliczenia!I27&lt;=Dane!$F$8,Obliczenia!J27*(Dane!$F$7/12),"")</f>
        <v>555.55555555555623</v>
      </c>
      <c r="M27" s="41">
        <f>IF(Obliczenia!I27&lt;=Dane!$F$8,Dane!$F$6/Dane!$F$8,"")</f>
        <v>8333.3333333333339</v>
      </c>
    </row>
    <row r="28" spans="1:13" x14ac:dyDescent="0.25">
      <c r="A28" s="8">
        <v>22</v>
      </c>
      <c r="B28" s="9">
        <f>IF(A28&lt;=Dane!$F$8,(1+(Dane!$F$7/12))^(Obliczenia!A28-1),"")</f>
        <v>1.0355895371841548</v>
      </c>
      <c r="C28" s="39">
        <f>IF(Obliczenia!A28&lt;=Dane!$F$8,C27-F27,"")</f>
        <v>330653.30814111879</v>
      </c>
      <c r="D28" s="34">
        <f>IF(Obliczenia!A28&lt;=Dane!$F$8,D27,"")</f>
        <v>8763.8800266222079</v>
      </c>
      <c r="E28" s="40">
        <f>IF(Obliczenia!A28&lt;=Dane!$F$8,Obliczenia!C28*(Dane!$F$7/12),"")</f>
        <v>551.08884690186471</v>
      </c>
      <c r="F28" s="41">
        <f>IF(Obliczenia!A28&lt;=Dane!$F$8,D28-E28,"")</f>
        <v>8212.7911797203433</v>
      </c>
      <c r="I28" s="8">
        <v>22</v>
      </c>
      <c r="J28" s="39">
        <f>IF(Obliczenia!I28&lt;=Dane!$F$8,J27-M27,"")</f>
        <v>325000.00000000041</v>
      </c>
      <c r="K28" s="34">
        <f>IF(Obliczenia!I28&lt;=Dane!$F$8,L28+M28,"")</f>
        <v>8875.0000000000018</v>
      </c>
      <c r="L28" s="40">
        <f>IF(Obliczenia!I28&lt;=Dane!$F$8,Obliczenia!J28*(Dane!$F$7/12),"")</f>
        <v>541.66666666666742</v>
      </c>
      <c r="M28" s="41">
        <f>IF(Obliczenia!I28&lt;=Dane!$F$8,Dane!$F$6/Dane!$F$8,"")</f>
        <v>8333.3333333333339</v>
      </c>
    </row>
    <row r="29" spans="1:13" x14ac:dyDescent="0.25">
      <c r="A29" s="8">
        <v>23</v>
      </c>
      <c r="B29" s="9">
        <f>IF(A29&lt;=Dane!$F$8,(1+(Dane!$F$7/12))^(Obliczenia!A29-1),"")</f>
        <v>1.0373155197461283</v>
      </c>
      <c r="C29" s="39">
        <f>IF(Obliczenia!A29&lt;=Dane!$F$8,C28-F28,"")</f>
        <v>322440.51696139842</v>
      </c>
      <c r="D29" s="34">
        <f>IF(Obliczenia!A29&lt;=Dane!$F$8,D28,"")</f>
        <v>8763.8800266222079</v>
      </c>
      <c r="E29" s="40">
        <f>IF(Obliczenia!A29&lt;=Dane!$F$8,Obliczenia!C29*(Dane!$F$7/12),"")</f>
        <v>537.40086160233068</v>
      </c>
      <c r="F29" s="41">
        <f>IF(Obliczenia!A29&lt;=Dane!$F$8,D29-E29,"")</f>
        <v>8226.4791650198767</v>
      </c>
      <c r="I29" s="8">
        <v>23</v>
      </c>
      <c r="J29" s="39">
        <f>IF(Obliczenia!I29&lt;=Dane!$F$8,J28-M28,"")</f>
        <v>316666.66666666709</v>
      </c>
      <c r="K29" s="34">
        <f>IF(Obliczenia!I29&lt;=Dane!$F$8,L29+M29,"")</f>
        <v>8861.1111111111131</v>
      </c>
      <c r="L29" s="40">
        <f>IF(Obliczenia!I29&lt;=Dane!$F$8,Obliczenia!J29*(Dane!$F$7/12),"")</f>
        <v>527.77777777777851</v>
      </c>
      <c r="M29" s="41">
        <f>IF(Obliczenia!I29&lt;=Dane!$F$8,Dane!$F$6/Dane!$F$8,"")</f>
        <v>8333.3333333333339</v>
      </c>
    </row>
    <row r="30" spans="1:13" x14ac:dyDescent="0.25">
      <c r="A30" s="8">
        <v>24</v>
      </c>
      <c r="B30" s="9">
        <f>IF(A30&lt;=Dane!$F$8,(1+(Dane!$F$7/12))^(Obliczenia!A30-1),"")</f>
        <v>1.0390443789457053</v>
      </c>
      <c r="C30" s="39">
        <f>IF(Obliczenia!A30&lt;=Dane!$F$8,C29-F29,"")</f>
        <v>314214.03779637854</v>
      </c>
      <c r="D30" s="34">
        <f>IF(Obliczenia!A30&lt;=Dane!$F$8,D29,"")</f>
        <v>8763.8800266222079</v>
      </c>
      <c r="E30" s="40">
        <f>IF(Obliczenia!A30&lt;=Dane!$F$8,Obliczenia!C30*(Dane!$F$7/12),"")</f>
        <v>523.69006299396426</v>
      </c>
      <c r="F30" s="41">
        <f>IF(Obliczenia!A30&lt;=Dane!$F$8,D30-E30,"")</f>
        <v>8240.1899636282433</v>
      </c>
      <c r="I30" s="8">
        <v>24</v>
      </c>
      <c r="J30" s="39">
        <f>IF(Obliczenia!I30&lt;=Dane!$F$8,J29-M29,"")</f>
        <v>308333.33333333378</v>
      </c>
      <c r="K30" s="34">
        <f>IF(Obliczenia!I30&lt;=Dane!$F$8,L30+M30,"")</f>
        <v>8847.2222222222244</v>
      </c>
      <c r="L30" s="40">
        <f>IF(Obliczenia!I30&lt;=Dane!$F$8,Obliczenia!J30*(Dane!$F$7/12),"")</f>
        <v>513.88888888888971</v>
      </c>
      <c r="M30" s="41">
        <f>IF(Obliczenia!I30&lt;=Dane!$F$8,Dane!$F$6/Dane!$F$8,"")</f>
        <v>8333.3333333333339</v>
      </c>
    </row>
    <row r="31" spans="1:13" x14ac:dyDescent="0.25">
      <c r="A31" s="8">
        <v>25</v>
      </c>
      <c r="B31" s="9">
        <f>IF(A31&lt;=Dane!$F$8,(1+(Dane!$F$7/12))^(Obliczenia!A31-1),"")</f>
        <v>1.0407761195772818</v>
      </c>
      <c r="C31" s="39">
        <f>IF(Obliczenia!A31&lt;=Dane!$F$8,C30-F30,"")</f>
        <v>305973.8478327503</v>
      </c>
      <c r="D31" s="34">
        <f>IF(Obliczenia!A31&lt;=Dane!$F$8,D30,"")</f>
        <v>8763.8800266222079</v>
      </c>
      <c r="E31" s="40">
        <f>IF(Obliczenia!A31&lt;=Dane!$F$8,Obliczenia!C31*(Dane!$F$7/12),"")</f>
        <v>509.95641305458383</v>
      </c>
      <c r="F31" s="41">
        <f>IF(Obliczenia!A31&lt;=Dane!$F$8,D31-E31,"")</f>
        <v>8253.9236135676238</v>
      </c>
      <c r="I31" s="8">
        <v>25</v>
      </c>
      <c r="J31" s="39">
        <f>IF(Obliczenia!I31&lt;=Dane!$F$8,J30-M30,"")</f>
        <v>300000.00000000047</v>
      </c>
      <c r="K31" s="34">
        <f>IF(Obliczenia!I31&lt;=Dane!$F$8,L31+M31,"")</f>
        <v>8833.3333333333339</v>
      </c>
      <c r="L31" s="40">
        <f>IF(Obliczenia!I31&lt;=Dane!$F$8,Obliczenia!J31*(Dane!$F$7/12),"")</f>
        <v>500.0000000000008</v>
      </c>
      <c r="M31" s="41">
        <f>IF(Obliczenia!I31&lt;=Dane!$F$8,Dane!$F$6/Dane!$F$8,"")</f>
        <v>8333.3333333333339</v>
      </c>
    </row>
    <row r="32" spans="1:13" x14ac:dyDescent="0.25">
      <c r="A32" s="8">
        <v>26</v>
      </c>
      <c r="B32" s="9">
        <f>IF(A32&lt;=Dane!$F$8,(1+(Dane!$F$7/12))^(Obliczenia!A32-1),"")</f>
        <v>1.0425107464432437</v>
      </c>
      <c r="C32" s="39">
        <f>IF(Obliczenia!A32&lt;=Dane!$F$8,C31-F31,"")</f>
        <v>297719.92421918269</v>
      </c>
      <c r="D32" s="34">
        <f>IF(Obliczenia!A32&lt;=Dane!$F$8,D31,"")</f>
        <v>8763.8800266222079</v>
      </c>
      <c r="E32" s="40">
        <f>IF(Obliczenia!A32&lt;=Dane!$F$8,Obliczenia!C32*(Dane!$F$7/12),"")</f>
        <v>496.19987369863787</v>
      </c>
      <c r="F32" s="41">
        <f>IF(Obliczenia!A32&lt;=Dane!$F$8,D32-E32,"")</f>
        <v>8267.6801529235709</v>
      </c>
      <c r="I32" s="8">
        <v>26</v>
      </c>
      <c r="J32" s="39">
        <f>IF(Obliczenia!I32&lt;=Dane!$F$8,J31-M31,"")</f>
        <v>291666.66666666715</v>
      </c>
      <c r="K32" s="34">
        <f>IF(Obliczenia!I32&lt;=Dane!$F$8,L32+M32,"")</f>
        <v>8819.4444444444453</v>
      </c>
      <c r="L32" s="40">
        <f>IF(Obliczenia!I32&lt;=Dane!$F$8,Obliczenia!J32*(Dane!$F$7/12),"")</f>
        <v>486.11111111111194</v>
      </c>
      <c r="M32" s="41">
        <f>IF(Obliczenia!I32&lt;=Dane!$F$8,Dane!$F$6/Dane!$F$8,"")</f>
        <v>8333.3333333333339</v>
      </c>
    </row>
    <row r="33" spans="1:13" x14ac:dyDescent="0.25">
      <c r="A33" s="8">
        <v>27</v>
      </c>
      <c r="B33" s="9">
        <f>IF(A33&lt;=Dane!$F$8,(1+(Dane!$F$7/12))^(Obliczenia!A33-1),"")</f>
        <v>1.0442482643539825</v>
      </c>
      <c r="C33" s="39">
        <f>IF(Obliczenia!A33&lt;=Dane!$F$8,C32-F32,"")</f>
        <v>289452.24406625913</v>
      </c>
      <c r="D33" s="34">
        <f>IF(Obliczenia!A33&lt;=Dane!$F$8,D32,"")</f>
        <v>8763.8800266222079</v>
      </c>
      <c r="E33" s="40">
        <f>IF(Obliczenia!A33&lt;=Dane!$F$8,Obliczenia!C33*(Dane!$F$7/12),"")</f>
        <v>482.42040677709855</v>
      </c>
      <c r="F33" s="41">
        <f>IF(Obliczenia!A33&lt;=Dane!$F$8,D33-E33,"")</f>
        <v>8281.459619845109</v>
      </c>
      <c r="I33" s="8">
        <v>27</v>
      </c>
      <c r="J33" s="39">
        <f>IF(Obliczenia!I33&lt;=Dane!$F$8,J32-M32,"")</f>
        <v>283333.33333333384</v>
      </c>
      <c r="K33" s="34">
        <f>IF(Obliczenia!I33&lt;=Dane!$F$8,L33+M33,"")</f>
        <v>8805.5555555555566</v>
      </c>
      <c r="L33" s="40">
        <f>IF(Obliczenia!I33&lt;=Dane!$F$8,Obliczenia!J33*(Dane!$F$7/12),"")</f>
        <v>472.22222222222308</v>
      </c>
      <c r="M33" s="41">
        <f>IF(Obliczenia!I33&lt;=Dane!$F$8,Dane!$F$6/Dane!$F$8,"")</f>
        <v>8333.3333333333339</v>
      </c>
    </row>
    <row r="34" spans="1:13" x14ac:dyDescent="0.25">
      <c r="A34" s="8">
        <v>28</v>
      </c>
      <c r="B34" s="9">
        <f>IF(A34&lt;=Dane!$F$8,(1+(Dane!$F$7/12))^(Obliczenia!A34-1),"")</f>
        <v>1.045988678127906</v>
      </c>
      <c r="C34" s="39">
        <f>IF(Obliczenia!A34&lt;=Dane!$F$8,C33-F33,"")</f>
        <v>281170.78444641404</v>
      </c>
      <c r="D34" s="34">
        <f>IF(Obliczenia!A34&lt;=Dane!$F$8,D33,"")</f>
        <v>8763.8800266222079</v>
      </c>
      <c r="E34" s="40">
        <f>IF(Obliczenia!A34&lt;=Dane!$F$8,Obliczenia!C34*(Dane!$F$7/12),"")</f>
        <v>468.61797407735673</v>
      </c>
      <c r="F34" s="41">
        <f>IF(Obliczenia!A34&lt;=Dane!$F$8,D34-E34,"")</f>
        <v>8295.262052544851</v>
      </c>
      <c r="I34" s="8">
        <v>28</v>
      </c>
      <c r="J34" s="39">
        <f>IF(Obliczenia!I34&lt;=Dane!$F$8,J33-M33,"")</f>
        <v>275000.00000000052</v>
      </c>
      <c r="K34" s="34">
        <f>IF(Obliczenia!I34&lt;=Dane!$F$8,L34+M34,"")</f>
        <v>8791.6666666666679</v>
      </c>
      <c r="L34" s="40">
        <f>IF(Obliczenia!I34&lt;=Dane!$F$8,Obliczenia!J34*(Dane!$F$7/12),"")</f>
        <v>458.33333333333422</v>
      </c>
      <c r="M34" s="41">
        <f>IF(Obliczenia!I34&lt;=Dane!$F$8,Dane!$F$6/Dane!$F$8,"")</f>
        <v>8333.3333333333339</v>
      </c>
    </row>
    <row r="35" spans="1:13" x14ac:dyDescent="0.25">
      <c r="A35" s="8">
        <v>29</v>
      </c>
      <c r="B35" s="9">
        <f>IF(A35&lt;=Dane!$F$8,(1+(Dane!$F$7/12))^(Obliczenia!A35-1),"")</f>
        <v>1.0477319925914526</v>
      </c>
      <c r="C35" s="39">
        <f>IF(Obliczenia!A35&lt;=Dane!$F$8,C34-F34,"")</f>
        <v>272875.52239386918</v>
      </c>
      <c r="D35" s="34">
        <f>IF(Obliczenia!A35&lt;=Dane!$F$8,D34,"")</f>
        <v>8763.8800266222079</v>
      </c>
      <c r="E35" s="40">
        <f>IF(Obliczenia!A35&lt;=Dane!$F$8,Obliczenia!C35*(Dane!$F$7/12),"")</f>
        <v>454.79253732311531</v>
      </c>
      <c r="F35" s="41">
        <f>IF(Obliczenia!A35&lt;=Dane!$F$8,D35-E35,"")</f>
        <v>8309.0874892990923</v>
      </c>
      <c r="I35" s="8">
        <v>29</v>
      </c>
      <c r="J35" s="39">
        <f>IF(Obliczenia!I35&lt;=Dane!$F$8,J34-M34,"")</f>
        <v>266666.66666666721</v>
      </c>
      <c r="K35" s="34">
        <f>IF(Obliczenia!I35&lt;=Dane!$F$8,L35+M35,"")</f>
        <v>8777.7777777777792</v>
      </c>
      <c r="L35" s="40">
        <f>IF(Obliczenia!I35&lt;=Dane!$F$8,Obliczenia!J35*(Dane!$F$7/12),"")</f>
        <v>444.44444444444537</v>
      </c>
      <c r="M35" s="41">
        <f>IF(Obliczenia!I35&lt;=Dane!$F$8,Dane!$F$6/Dane!$F$8,"")</f>
        <v>8333.3333333333339</v>
      </c>
    </row>
    <row r="36" spans="1:13" x14ac:dyDescent="0.25">
      <c r="A36" s="8">
        <v>30</v>
      </c>
      <c r="B36" s="9">
        <f>IF(A36&lt;=Dane!$F$8,(1+(Dane!$F$7/12))^(Obliczenia!A36-1),"")</f>
        <v>1.0494782125791051</v>
      </c>
      <c r="C36" s="39">
        <f>IF(Obliczenia!A36&lt;=Dane!$F$8,C35-F35,"")</f>
        <v>264566.43490457011</v>
      </c>
      <c r="D36" s="34">
        <f>IF(Obliczenia!A36&lt;=Dane!$F$8,D35,"")</f>
        <v>8763.8800266222079</v>
      </c>
      <c r="E36" s="40">
        <f>IF(Obliczenia!A36&lt;=Dane!$F$8,Obliczenia!C36*(Dane!$F$7/12),"")</f>
        <v>440.94405817428355</v>
      </c>
      <c r="F36" s="41">
        <f>IF(Obliczenia!A36&lt;=Dane!$F$8,D36-E36,"")</f>
        <v>8322.9359684479241</v>
      </c>
      <c r="I36" s="8">
        <v>30</v>
      </c>
      <c r="J36" s="39">
        <f>IF(Obliczenia!I36&lt;=Dane!$F$8,J35-M35,"")</f>
        <v>258333.33333333387</v>
      </c>
      <c r="K36" s="34">
        <f>IF(Obliczenia!I36&lt;=Dane!$F$8,L36+M36,"")</f>
        <v>8763.8888888888905</v>
      </c>
      <c r="L36" s="40">
        <f>IF(Obliczenia!I36&lt;=Dane!$F$8,Obliczenia!J36*(Dane!$F$7/12),"")</f>
        <v>430.55555555555645</v>
      </c>
      <c r="M36" s="41">
        <f>IF(Obliczenia!I36&lt;=Dane!$F$8,Dane!$F$6/Dane!$F$8,"")</f>
        <v>8333.3333333333339</v>
      </c>
    </row>
    <row r="37" spans="1:13" x14ac:dyDescent="0.25">
      <c r="A37" s="8">
        <v>31</v>
      </c>
      <c r="B37" s="9">
        <f>IF(A37&lt;=Dane!$F$8,(1+(Dane!$F$7/12))^(Obliczenia!A37-1),"")</f>
        <v>1.0512273429334036</v>
      </c>
      <c r="C37" s="39">
        <f>IF(Obliczenia!A37&lt;=Dane!$F$8,C36-F36,"")</f>
        <v>256243.4989361222</v>
      </c>
      <c r="D37" s="34">
        <f>IF(Obliczenia!A37&lt;=Dane!$F$8,D36,"")</f>
        <v>8763.8800266222079</v>
      </c>
      <c r="E37" s="40">
        <f>IF(Obliczenia!A37&lt;=Dane!$F$8,Obliczenia!C37*(Dane!$F$7/12),"")</f>
        <v>427.07249822687038</v>
      </c>
      <c r="F37" s="41">
        <f>IF(Obliczenia!A37&lt;=Dane!$F$8,D37-E37,"")</f>
        <v>8336.8075283953367</v>
      </c>
      <c r="I37" s="8">
        <v>31</v>
      </c>
      <c r="J37" s="39">
        <f>IF(Obliczenia!I37&lt;=Dane!$F$8,J36-M36,"")</f>
        <v>250000.00000000052</v>
      </c>
      <c r="K37" s="34">
        <f>IF(Obliczenia!I37&lt;=Dane!$F$8,L37+M37,"")</f>
        <v>8750.0000000000018</v>
      </c>
      <c r="L37" s="40">
        <f>IF(Obliczenia!I37&lt;=Dane!$F$8,Obliczenia!J37*(Dane!$F$7/12),"")</f>
        <v>416.66666666666754</v>
      </c>
      <c r="M37" s="41">
        <f>IF(Obliczenia!I37&lt;=Dane!$F$8,Dane!$F$6/Dane!$F$8,"")</f>
        <v>8333.3333333333339</v>
      </c>
    </row>
    <row r="38" spans="1:13" x14ac:dyDescent="0.25">
      <c r="A38" s="8">
        <v>32</v>
      </c>
      <c r="B38" s="9">
        <f>IF(A38&lt;=Dane!$F$8,(1+(Dane!$F$7/12))^(Obliczenia!A38-1),"")</f>
        <v>1.0529793885049594</v>
      </c>
      <c r="C38" s="39">
        <f>IF(Obliczenia!A38&lt;=Dane!$F$8,C37-F37,"")</f>
        <v>247906.69140772684</v>
      </c>
      <c r="D38" s="34">
        <f>IF(Obliczenia!A38&lt;=Dane!$F$8,D37,"")</f>
        <v>8763.8800266222079</v>
      </c>
      <c r="E38" s="40">
        <f>IF(Obliczenia!A38&lt;=Dane!$F$8,Obliczenia!C38*(Dane!$F$7/12),"")</f>
        <v>413.1778190128781</v>
      </c>
      <c r="F38" s="41">
        <f>IF(Obliczenia!A38&lt;=Dane!$F$8,D38-E38,"")</f>
        <v>8350.702207609329</v>
      </c>
      <c r="I38" s="8">
        <v>32</v>
      </c>
      <c r="J38" s="39">
        <f>IF(Obliczenia!I38&lt;=Dane!$F$8,J37-M37,"")</f>
        <v>241666.66666666718</v>
      </c>
      <c r="K38" s="34">
        <f>IF(Obliczenia!I38&lt;=Dane!$F$8,L38+M38,"")</f>
        <v>8736.1111111111131</v>
      </c>
      <c r="L38" s="40">
        <f>IF(Obliczenia!I38&lt;=Dane!$F$8,Obliczenia!J38*(Dane!$F$7/12),"")</f>
        <v>402.77777777777868</v>
      </c>
      <c r="M38" s="41">
        <f>IF(Obliczenia!I38&lt;=Dane!$F$8,Dane!$F$6/Dane!$F$8,"")</f>
        <v>8333.3333333333339</v>
      </c>
    </row>
    <row r="39" spans="1:13" x14ac:dyDescent="0.25">
      <c r="A39" s="8">
        <v>33</v>
      </c>
      <c r="B39" s="9">
        <f>IF(A39&lt;=Dane!$F$8,(1+(Dane!$F$7/12))^(Obliczenia!A39-1),"")</f>
        <v>1.0547343541524679</v>
      </c>
      <c r="C39" s="39">
        <f>IF(Obliczenia!A39&lt;=Dane!$F$8,C38-F38,"")</f>
        <v>239555.9892001175</v>
      </c>
      <c r="D39" s="34">
        <f>IF(Obliczenia!A39&lt;=Dane!$F$8,D38,"")</f>
        <v>8763.8800266222079</v>
      </c>
      <c r="E39" s="40">
        <f>IF(Obliczenia!A39&lt;=Dane!$F$8,Obliczenia!C39*(Dane!$F$7/12),"")</f>
        <v>399.25998200019586</v>
      </c>
      <c r="F39" s="41">
        <f>IF(Obliczenia!A39&lt;=Dane!$F$8,D39-E39,"")</f>
        <v>8364.6200446220118</v>
      </c>
      <c r="I39" s="8">
        <v>33</v>
      </c>
      <c r="J39" s="39">
        <f>IF(Obliczenia!I39&lt;=Dane!$F$8,J38-M38,"")</f>
        <v>233333.33333333384</v>
      </c>
      <c r="K39" s="34">
        <f>IF(Obliczenia!I39&lt;=Dane!$F$8,L39+M39,"")</f>
        <v>8722.2222222222244</v>
      </c>
      <c r="L39" s="40">
        <f>IF(Obliczenia!I39&lt;=Dane!$F$8,Obliczenia!J39*(Dane!$F$7/12),"")</f>
        <v>388.88888888888977</v>
      </c>
      <c r="M39" s="41">
        <f>IF(Obliczenia!I39&lt;=Dane!$F$8,Dane!$F$6/Dane!$F$8,"")</f>
        <v>8333.3333333333339</v>
      </c>
    </row>
    <row r="40" spans="1:13" x14ac:dyDescent="0.25">
      <c r="A40" s="8">
        <v>34</v>
      </c>
      <c r="B40" s="9">
        <f>IF(A40&lt;=Dane!$F$8,(1+(Dane!$F$7/12))^(Obliczenia!A40-1),"")</f>
        <v>1.0564922447427221</v>
      </c>
      <c r="C40" s="39">
        <f>IF(Obliczenia!A40&lt;=Dane!$F$8,C39-F39,"")</f>
        <v>231191.36915549549</v>
      </c>
      <c r="D40" s="34">
        <f>IF(Obliczenia!A40&lt;=Dane!$F$8,D39,"")</f>
        <v>8763.8800266222079</v>
      </c>
      <c r="E40" s="40">
        <f>IF(Obliczenia!A40&lt;=Dane!$F$8,Obliczenia!C40*(Dane!$F$7/12),"")</f>
        <v>385.31894859249252</v>
      </c>
      <c r="F40" s="41">
        <f>IF(Obliczenia!A40&lt;=Dane!$F$8,D40-E40,"")</f>
        <v>8378.5610780297156</v>
      </c>
      <c r="I40" s="8">
        <v>34</v>
      </c>
      <c r="J40" s="39">
        <f>IF(Obliczenia!I40&lt;=Dane!$F$8,J39-M39,"")</f>
        <v>225000.00000000049</v>
      </c>
      <c r="K40" s="34">
        <f>IF(Obliczenia!I40&lt;=Dane!$F$8,L40+M40,"")</f>
        <v>8708.3333333333339</v>
      </c>
      <c r="L40" s="40">
        <f>IF(Obliczenia!I40&lt;=Dane!$F$8,Obliczenia!J40*(Dane!$F$7/12),"")</f>
        <v>375.00000000000085</v>
      </c>
      <c r="M40" s="41">
        <f>IF(Obliczenia!I40&lt;=Dane!$F$8,Dane!$F$6/Dane!$F$8,"")</f>
        <v>8333.3333333333339</v>
      </c>
    </row>
    <row r="41" spans="1:13" x14ac:dyDescent="0.25">
      <c r="A41" s="8">
        <v>35</v>
      </c>
      <c r="B41" s="9">
        <f>IF(A41&lt;=Dane!$F$8,(1+(Dane!$F$7/12))^(Obliczenia!A41-1),"")</f>
        <v>1.0582530651506266</v>
      </c>
      <c r="C41" s="39">
        <f>IF(Obliczenia!A41&lt;=Dane!$F$8,C40-F40,"")</f>
        <v>222812.80807746577</v>
      </c>
      <c r="D41" s="34">
        <f>IF(Obliczenia!A41&lt;=Dane!$F$8,D40,"")</f>
        <v>8763.8800266222079</v>
      </c>
      <c r="E41" s="40">
        <f>IF(Obliczenia!A41&lt;=Dane!$F$8,Obliczenia!C41*(Dane!$F$7/12),"")</f>
        <v>371.35468012910962</v>
      </c>
      <c r="F41" s="41">
        <f>IF(Obliczenia!A41&lt;=Dane!$F$8,D41-E41,"")</f>
        <v>8392.5253464930975</v>
      </c>
      <c r="I41" s="8">
        <v>35</v>
      </c>
      <c r="J41" s="39">
        <f>IF(Obliczenia!I41&lt;=Dane!$F$8,J40-M40,"")</f>
        <v>216666.66666666715</v>
      </c>
      <c r="K41" s="34">
        <f>IF(Obliczenia!I41&lt;=Dane!$F$8,L41+M41,"")</f>
        <v>8694.4444444444453</v>
      </c>
      <c r="L41" s="40">
        <f>IF(Obliczenia!I41&lt;=Dane!$F$8,Obliczenia!J41*(Dane!$F$7/12),"")</f>
        <v>361.11111111111194</v>
      </c>
      <c r="M41" s="41">
        <f>IF(Obliczenia!I41&lt;=Dane!$F$8,Dane!$F$6/Dane!$F$8,"")</f>
        <v>8333.3333333333339</v>
      </c>
    </row>
    <row r="42" spans="1:13" x14ac:dyDescent="0.25">
      <c r="A42" s="8">
        <v>36</v>
      </c>
      <c r="B42" s="9">
        <f>IF(A42&lt;=Dane!$F$8,(1+(Dane!$F$7/12))^(Obliczenia!A42-1),"")</f>
        <v>1.0600168202592111</v>
      </c>
      <c r="C42" s="39">
        <f>IF(Obliczenia!A42&lt;=Dane!$F$8,C41-F41,"")</f>
        <v>214420.28273097269</v>
      </c>
      <c r="D42" s="34">
        <f>IF(Obliczenia!A42&lt;=Dane!$F$8,D41,"")</f>
        <v>8763.8800266222079</v>
      </c>
      <c r="E42" s="40">
        <f>IF(Obliczenia!A42&lt;=Dane!$F$8,Obliczenia!C42*(Dane!$F$7/12),"")</f>
        <v>357.3671378849545</v>
      </c>
      <c r="F42" s="41">
        <f>IF(Obliczenia!A42&lt;=Dane!$F$8,D42-E42,"")</f>
        <v>8406.5128887372539</v>
      </c>
      <c r="I42" s="8">
        <v>36</v>
      </c>
      <c r="J42" s="39">
        <f>IF(Obliczenia!I42&lt;=Dane!$F$8,J41-M41,"")</f>
        <v>208333.33333333381</v>
      </c>
      <c r="K42" s="34">
        <f>IF(Obliczenia!I42&lt;=Dane!$F$8,L42+M42,"")</f>
        <v>8680.5555555555566</v>
      </c>
      <c r="L42" s="40">
        <f>IF(Obliczenia!I42&lt;=Dane!$F$8,Obliczenia!J42*(Dane!$F$7/12),"")</f>
        <v>347.22222222222302</v>
      </c>
      <c r="M42" s="41">
        <f>IF(Obliczenia!I42&lt;=Dane!$F$8,Dane!$F$6/Dane!$F$8,"")</f>
        <v>8333.3333333333339</v>
      </c>
    </row>
    <row r="43" spans="1:13" x14ac:dyDescent="0.25">
      <c r="A43" s="8">
        <v>37</v>
      </c>
      <c r="B43" s="9">
        <f>IF(A43&lt;=Dane!$F$8,(1+(Dane!$F$7/12))^(Obliczenia!A43-1),"")</f>
        <v>1.0617835149596431</v>
      </c>
      <c r="C43" s="39">
        <f>IF(Obliczenia!A43&lt;=Dane!$F$8,C42-F42,"")</f>
        <v>206013.76984223543</v>
      </c>
      <c r="D43" s="34">
        <f>IF(Obliczenia!A43&lt;=Dane!$F$8,D42,"")</f>
        <v>8763.8800266222079</v>
      </c>
      <c r="E43" s="40">
        <f>IF(Obliczenia!A43&lt;=Dane!$F$8,Obliczenia!C43*(Dane!$F$7/12),"")</f>
        <v>343.35628307039241</v>
      </c>
      <c r="F43" s="41">
        <f>IF(Obliczenia!A43&lt;=Dane!$F$8,D43-E43,"")</f>
        <v>8420.5237435518156</v>
      </c>
      <c r="I43" s="8">
        <v>37</v>
      </c>
      <c r="J43" s="39">
        <f>IF(Obliczenia!I43&lt;=Dane!$F$8,J42-M42,"")</f>
        <v>200000.00000000047</v>
      </c>
      <c r="K43" s="34">
        <f>IF(Obliczenia!I43&lt;=Dane!$F$8,L43+M43,"")</f>
        <v>8666.6666666666679</v>
      </c>
      <c r="L43" s="40">
        <f>IF(Obliczenia!I43&lt;=Dane!$F$8,Obliczenia!J43*(Dane!$F$7/12),"")</f>
        <v>333.33333333333411</v>
      </c>
      <c r="M43" s="41">
        <f>IF(Obliczenia!I43&lt;=Dane!$F$8,Dane!$F$6/Dane!$F$8,"")</f>
        <v>8333.3333333333339</v>
      </c>
    </row>
    <row r="44" spans="1:13" x14ac:dyDescent="0.25">
      <c r="A44" s="8">
        <v>38</v>
      </c>
      <c r="B44" s="9">
        <f>IF(A44&lt;=Dane!$F$8,(1+(Dane!$F$7/12))^(Obliczenia!A44-1),"")</f>
        <v>1.0635531541512426</v>
      </c>
      <c r="C44" s="39">
        <f>IF(Obliczenia!A44&lt;=Dane!$F$8,C43-F43,"")</f>
        <v>197593.24609868362</v>
      </c>
      <c r="D44" s="34">
        <f>IF(Obliczenia!A44&lt;=Dane!$F$8,D43,"")</f>
        <v>8763.8800266222079</v>
      </c>
      <c r="E44" s="40">
        <f>IF(Obliczenia!A44&lt;=Dane!$F$8,Obliczenia!C44*(Dane!$F$7/12),"")</f>
        <v>329.32207683113938</v>
      </c>
      <c r="F44" s="41">
        <f>IF(Obliczenia!A44&lt;=Dane!$F$8,D44-E44,"")</f>
        <v>8434.5579497910694</v>
      </c>
      <c r="I44" s="8">
        <v>38</v>
      </c>
      <c r="J44" s="39">
        <f>IF(Obliczenia!I44&lt;=Dane!$F$8,J43-M43,"")</f>
        <v>191666.66666666712</v>
      </c>
      <c r="K44" s="34">
        <f>IF(Obliczenia!I44&lt;=Dane!$F$8,L44+M44,"")</f>
        <v>8652.7777777777792</v>
      </c>
      <c r="L44" s="40">
        <f>IF(Obliczenia!I44&lt;=Dane!$F$8,Obliczenia!J44*(Dane!$F$7/12),"")</f>
        <v>319.44444444444525</v>
      </c>
      <c r="M44" s="41">
        <f>IF(Obliczenia!I44&lt;=Dane!$F$8,Dane!$F$6/Dane!$F$8,"")</f>
        <v>8333.3333333333339</v>
      </c>
    </row>
    <row r="45" spans="1:13" x14ac:dyDescent="0.25">
      <c r="A45" s="8">
        <v>39</v>
      </c>
      <c r="B45" s="9">
        <f>IF(A45&lt;=Dane!$F$8,(1+(Dane!$F$7/12))^(Obliczenia!A45-1),"")</f>
        <v>1.0653257427414946</v>
      </c>
      <c r="C45" s="39">
        <f>IF(Obliczenia!A45&lt;=Dane!$F$8,C44-F44,"")</f>
        <v>189158.68814889254</v>
      </c>
      <c r="D45" s="34">
        <f>IF(Obliczenia!A45&lt;=Dane!$F$8,D44,"")</f>
        <v>8763.8800266222079</v>
      </c>
      <c r="E45" s="40">
        <f>IF(Obliczenia!A45&lt;=Dane!$F$8,Obliczenia!C45*(Dane!$F$7/12),"")</f>
        <v>315.26448024815426</v>
      </c>
      <c r="F45" s="41">
        <f>IF(Obliczenia!A45&lt;=Dane!$F$8,D45-E45,"")</f>
        <v>8448.6155463740542</v>
      </c>
      <c r="I45" s="8">
        <v>39</v>
      </c>
      <c r="J45" s="39">
        <f>IF(Obliczenia!I45&lt;=Dane!$F$8,J44-M44,"")</f>
        <v>183333.33333333378</v>
      </c>
      <c r="K45" s="34">
        <f>IF(Obliczenia!I45&lt;=Dane!$F$8,L45+M45,"")</f>
        <v>8638.8888888888905</v>
      </c>
      <c r="L45" s="40">
        <f>IF(Obliczenia!I45&lt;=Dane!$F$8,Obliczenia!J45*(Dane!$F$7/12),"")</f>
        <v>305.55555555555634</v>
      </c>
      <c r="M45" s="41">
        <f>IF(Obliczenia!I45&lt;=Dane!$F$8,Dane!$F$6/Dane!$F$8,"")</f>
        <v>8333.3333333333339</v>
      </c>
    </row>
    <row r="46" spans="1:13" x14ac:dyDescent="0.25">
      <c r="A46" s="8">
        <v>40</v>
      </c>
      <c r="B46" s="9">
        <f>IF(A46&lt;=Dane!$F$8,(1+(Dane!$F$7/12))^(Obliczenia!A46-1),"")</f>
        <v>1.067101285646064</v>
      </c>
      <c r="C46" s="39">
        <f>IF(Obliczenia!A46&lt;=Dane!$F$8,C45-F45,"")</f>
        <v>180710.07260251848</v>
      </c>
      <c r="D46" s="34">
        <f>IF(Obliczenia!A46&lt;=Dane!$F$8,D45,"")</f>
        <v>8763.8800266222079</v>
      </c>
      <c r="E46" s="40">
        <f>IF(Obliczenia!A46&lt;=Dane!$F$8,Obliczenia!C46*(Dane!$F$7/12),"")</f>
        <v>301.1834543375308</v>
      </c>
      <c r="F46" s="41">
        <f>IF(Obliczenia!A46&lt;=Dane!$F$8,D46-E46,"")</f>
        <v>8462.6965722846762</v>
      </c>
      <c r="I46" s="8">
        <v>40</v>
      </c>
      <c r="J46" s="39">
        <f>IF(Obliczenia!I46&lt;=Dane!$F$8,J45-M45,"")</f>
        <v>175000.00000000044</v>
      </c>
      <c r="K46" s="34">
        <f>IF(Obliczenia!I46&lt;=Dane!$F$8,L46+M46,"")</f>
        <v>8625.0000000000018</v>
      </c>
      <c r="L46" s="40">
        <f>IF(Obliczenia!I46&lt;=Dane!$F$8,Obliczenia!J46*(Dane!$F$7/12),"")</f>
        <v>291.66666666666742</v>
      </c>
      <c r="M46" s="41">
        <f>IF(Obliczenia!I46&lt;=Dane!$F$8,Dane!$F$6/Dane!$F$8,"")</f>
        <v>8333.3333333333339</v>
      </c>
    </row>
    <row r="47" spans="1:13" x14ac:dyDescent="0.25">
      <c r="A47" s="8">
        <v>41</v>
      </c>
      <c r="B47" s="9">
        <f>IF(A47&lt;=Dane!$F$8,(1+(Dane!$F$7/12))^(Obliczenia!A47-1),"")</f>
        <v>1.0688797877888077</v>
      </c>
      <c r="C47" s="39">
        <f>IF(Obliczenia!A47&lt;=Dane!$F$8,C46-F46,"")</f>
        <v>172247.37603023381</v>
      </c>
      <c r="D47" s="34">
        <f>IF(Obliczenia!A47&lt;=Dane!$F$8,D46,"")</f>
        <v>8763.8800266222079</v>
      </c>
      <c r="E47" s="40">
        <f>IF(Obliczenia!A47&lt;=Dane!$F$8,Obliczenia!C47*(Dane!$F$7/12),"")</f>
        <v>287.0789600503897</v>
      </c>
      <c r="F47" s="41">
        <f>IF(Obliczenia!A47&lt;=Dane!$F$8,D47-E47,"")</f>
        <v>8476.8010665718175</v>
      </c>
      <c r="I47" s="8">
        <v>41</v>
      </c>
      <c r="J47" s="39">
        <f>IF(Obliczenia!I47&lt;=Dane!$F$8,J46-M46,"")</f>
        <v>166666.66666666709</v>
      </c>
      <c r="K47" s="34">
        <f>IF(Obliczenia!I47&lt;=Dane!$F$8,L47+M47,"")</f>
        <v>8611.1111111111131</v>
      </c>
      <c r="L47" s="40">
        <f>IF(Obliczenia!I47&lt;=Dane!$F$8,Obliczenia!J47*(Dane!$F$7/12),"")</f>
        <v>277.77777777777851</v>
      </c>
      <c r="M47" s="41">
        <f>IF(Obliczenia!I47&lt;=Dane!$F$8,Dane!$F$6/Dane!$F$8,"")</f>
        <v>8333.3333333333339</v>
      </c>
    </row>
    <row r="48" spans="1:13" x14ac:dyDescent="0.25">
      <c r="A48" s="8">
        <v>42</v>
      </c>
      <c r="B48" s="9">
        <f>IF(A48&lt;=Dane!$F$8,(1+(Dane!$F$7/12))^(Obliczenia!A48-1),"")</f>
        <v>1.0706612541017888</v>
      </c>
      <c r="C48" s="39">
        <f>IF(Obliczenia!A48&lt;=Dane!$F$8,C47-F47,"")</f>
        <v>163770.57496366199</v>
      </c>
      <c r="D48" s="34">
        <f>IF(Obliczenia!A48&lt;=Dane!$F$8,D47,"")</f>
        <v>8763.8800266222079</v>
      </c>
      <c r="E48" s="40">
        <f>IF(Obliczenia!A48&lt;=Dane!$F$8,Obliczenia!C48*(Dane!$F$7/12),"")</f>
        <v>272.95095827276998</v>
      </c>
      <c r="F48" s="41">
        <f>IF(Obliczenia!A48&lt;=Dane!$F$8,D48-E48,"")</f>
        <v>8490.9290683494382</v>
      </c>
      <c r="I48" s="8">
        <v>42</v>
      </c>
      <c r="J48" s="39">
        <f>IF(Obliczenia!I48&lt;=Dane!$F$8,J47-M47,"")</f>
        <v>158333.33333333375</v>
      </c>
      <c r="K48" s="34">
        <f>IF(Obliczenia!I48&lt;=Dane!$F$8,L48+M48,"")</f>
        <v>8597.2222222222226</v>
      </c>
      <c r="L48" s="40">
        <f>IF(Obliczenia!I48&lt;=Dane!$F$8,Obliczenia!J48*(Dane!$F$7/12),"")</f>
        <v>263.8888888888896</v>
      </c>
      <c r="M48" s="41">
        <f>IF(Obliczenia!I48&lt;=Dane!$F$8,Dane!$F$6/Dane!$F$8,"")</f>
        <v>8333.3333333333339</v>
      </c>
    </row>
    <row r="49" spans="1:13" x14ac:dyDescent="0.25">
      <c r="A49" s="8">
        <v>43</v>
      </c>
      <c r="B49" s="9">
        <f>IF(A49&lt;=Dane!$F$8,(1+(Dane!$F$7/12))^(Obliczenia!A49-1),"")</f>
        <v>1.0724456895252918</v>
      </c>
      <c r="C49" s="39">
        <f>IF(Obliczenia!A49&lt;=Dane!$F$8,C48-F48,"")</f>
        <v>155279.64589531254</v>
      </c>
      <c r="D49" s="34">
        <f>IF(Obliczenia!A49&lt;=Dane!$F$8,D48,"")</f>
        <v>8763.8800266222079</v>
      </c>
      <c r="E49" s="40">
        <f>IF(Obliczenia!A49&lt;=Dane!$F$8,Obliczenia!C49*(Dane!$F$7/12),"")</f>
        <v>258.79940982552091</v>
      </c>
      <c r="F49" s="41">
        <f>IF(Obliczenia!A49&lt;=Dane!$F$8,D49-E49,"")</f>
        <v>8505.0806167966875</v>
      </c>
      <c r="I49" s="8">
        <v>43</v>
      </c>
      <c r="J49" s="39">
        <f>IF(Obliczenia!I49&lt;=Dane!$F$8,J48-M48,"")</f>
        <v>150000.00000000041</v>
      </c>
      <c r="K49" s="34">
        <f>IF(Obliczenia!I49&lt;=Dane!$F$8,L49+M49,"")</f>
        <v>8583.3333333333339</v>
      </c>
      <c r="L49" s="40">
        <f>IF(Obliczenia!I49&lt;=Dane!$F$8,Obliczenia!J49*(Dane!$F$7/12),"")</f>
        <v>250.00000000000068</v>
      </c>
      <c r="M49" s="41">
        <f>IF(Obliczenia!I49&lt;=Dane!$F$8,Dane!$F$6/Dane!$F$8,"")</f>
        <v>8333.3333333333339</v>
      </c>
    </row>
    <row r="50" spans="1:13" x14ac:dyDescent="0.25">
      <c r="A50" s="8">
        <v>44</v>
      </c>
      <c r="B50" s="9">
        <f>IF(A50&lt;=Dane!$F$8,(1+(Dane!$F$7/12))^(Obliczenia!A50-1),"")</f>
        <v>1.0742330990078341</v>
      </c>
      <c r="C50" s="39">
        <f>IF(Obliczenia!A50&lt;=Dane!$F$8,C49-F49,"")</f>
        <v>146774.56527851586</v>
      </c>
      <c r="D50" s="34">
        <f>IF(Obliczenia!A50&lt;=Dane!$F$8,D49,"")</f>
        <v>8763.8800266222079</v>
      </c>
      <c r="E50" s="40">
        <f>IF(Obliczenia!A50&lt;=Dane!$F$8,Obliczenia!C50*(Dane!$F$7/12),"")</f>
        <v>244.62427546419312</v>
      </c>
      <c r="F50" s="41">
        <f>IF(Obliczenia!A50&lt;=Dane!$F$8,D50-E50,"")</f>
        <v>8519.2557511580144</v>
      </c>
      <c r="I50" s="8">
        <v>44</v>
      </c>
      <c r="J50" s="39">
        <f>IF(Obliczenia!I50&lt;=Dane!$F$8,J49-M49,"")</f>
        <v>141666.66666666706</v>
      </c>
      <c r="K50" s="34">
        <f>IF(Obliczenia!I50&lt;=Dane!$F$8,L50+M50,"")</f>
        <v>8569.4444444444453</v>
      </c>
      <c r="L50" s="40">
        <f>IF(Obliczenia!I50&lt;=Dane!$F$8,Obliczenia!J50*(Dane!$F$7/12),"")</f>
        <v>236.1111111111118</v>
      </c>
      <c r="M50" s="41">
        <f>IF(Obliczenia!I50&lt;=Dane!$F$8,Dane!$F$6/Dane!$F$8,"")</f>
        <v>8333.3333333333339</v>
      </c>
    </row>
    <row r="51" spans="1:13" x14ac:dyDescent="0.25">
      <c r="A51" s="8">
        <v>45</v>
      </c>
      <c r="B51" s="9">
        <f>IF(A51&lt;=Dane!$F$8,(1+(Dane!$F$7/12))^(Obliczenia!A51-1),"")</f>
        <v>1.0760234875061805</v>
      </c>
      <c r="C51" s="39">
        <f>IF(Obliczenia!A51&lt;=Dane!$F$8,C50-F50,"")</f>
        <v>138255.30952735784</v>
      </c>
      <c r="D51" s="34">
        <f>IF(Obliczenia!A51&lt;=Dane!$F$8,D50,"")</f>
        <v>8763.8800266222079</v>
      </c>
      <c r="E51" s="40">
        <f>IF(Obliczenia!A51&lt;=Dane!$F$8,Obliczenia!C51*(Dane!$F$7/12),"")</f>
        <v>230.42551587892973</v>
      </c>
      <c r="F51" s="41">
        <f>IF(Obliczenia!A51&lt;=Dane!$F$8,D51-E51,"")</f>
        <v>8533.4545107432787</v>
      </c>
      <c r="I51" s="8">
        <v>45</v>
      </c>
      <c r="J51" s="39">
        <f>IF(Obliczenia!I51&lt;=Dane!$F$8,J50-M50,"")</f>
        <v>133333.33333333372</v>
      </c>
      <c r="K51" s="34">
        <f>IF(Obliczenia!I51&lt;=Dane!$F$8,L51+M51,"")</f>
        <v>8555.5555555555566</v>
      </c>
      <c r="L51" s="40">
        <f>IF(Obliczenia!I51&lt;=Dane!$F$8,Obliczenia!J51*(Dane!$F$7/12),"")</f>
        <v>222.22222222222288</v>
      </c>
      <c r="M51" s="41">
        <f>IF(Obliczenia!I51&lt;=Dane!$F$8,Dane!$F$6/Dane!$F$8,"")</f>
        <v>8333.3333333333339</v>
      </c>
    </row>
    <row r="52" spans="1:13" x14ac:dyDescent="0.25">
      <c r="A52" s="8">
        <v>46</v>
      </c>
      <c r="B52" s="9">
        <f>IF(A52&lt;=Dane!$F$8,(1+(Dane!$F$7/12))^(Obliczenia!A52-1),"")</f>
        <v>1.0778168599853577</v>
      </c>
      <c r="C52" s="39">
        <f>IF(Obliczenia!A52&lt;=Dane!$F$8,C51-F51,"")</f>
        <v>129721.85501661456</v>
      </c>
      <c r="D52" s="34">
        <f>IF(Obliczenia!A52&lt;=Dane!$F$8,D51,"")</f>
        <v>8763.8800266222079</v>
      </c>
      <c r="E52" s="40">
        <f>IF(Obliczenia!A52&lt;=Dane!$F$8,Obliczenia!C52*(Dane!$F$7/12),"")</f>
        <v>216.20309169435762</v>
      </c>
      <c r="F52" s="41">
        <f>IF(Obliczenia!A52&lt;=Dane!$F$8,D52-E52,"")</f>
        <v>8547.6769349278511</v>
      </c>
      <c r="I52" s="8">
        <v>46</v>
      </c>
      <c r="J52" s="39">
        <f>IF(Obliczenia!I52&lt;=Dane!$F$8,J51-M51,"")</f>
        <v>125000.00000000039</v>
      </c>
      <c r="K52" s="34">
        <f>IF(Obliczenia!I52&lt;=Dane!$F$8,L52+M52,"")</f>
        <v>8541.6666666666679</v>
      </c>
      <c r="L52" s="40">
        <f>IF(Obliczenia!I52&lt;=Dane!$F$8,Obliczenia!J52*(Dane!$F$7/12),"")</f>
        <v>208.333333333334</v>
      </c>
      <c r="M52" s="41">
        <f>IF(Obliczenia!I52&lt;=Dane!$F$8,Dane!$F$6/Dane!$F$8,"")</f>
        <v>8333.3333333333339</v>
      </c>
    </row>
    <row r="53" spans="1:13" x14ac:dyDescent="0.25">
      <c r="A53" s="8">
        <v>47</v>
      </c>
      <c r="B53" s="9">
        <f>IF(A53&lt;=Dane!$F$8,(1+(Dane!$F$7/12))^(Obliczenia!A53-1),"")</f>
        <v>1.0796132214186667</v>
      </c>
      <c r="C53" s="39">
        <f>IF(Obliczenia!A53&lt;=Dane!$F$8,C52-F52,"")</f>
        <v>121174.17808168671</v>
      </c>
      <c r="D53" s="34">
        <f>IF(Obliczenia!A53&lt;=Dane!$F$8,D52,"")</f>
        <v>8763.8800266222079</v>
      </c>
      <c r="E53" s="40">
        <f>IF(Obliczenia!A53&lt;=Dane!$F$8,Obliczenia!C53*(Dane!$F$7/12),"")</f>
        <v>201.95696346947787</v>
      </c>
      <c r="F53" s="41">
        <f>IF(Obliczenia!A53&lt;=Dane!$F$8,D53-E53,"")</f>
        <v>8561.9230631527298</v>
      </c>
      <c r="I53" s="8">
        <v>47</v>
      </c>
      <c r="J53" s="39">
        <f>IF(Obliczenia!I53&lt;=Dane!$F$8,J52-M52,"")</f>
        <v>116666.66666666706</v>
      </c>
      <c r="K53" s="34">
        <f>IF(Obliczenia!I53&lt;=Dane!$F$8,L53+M53,"")</f>
        <v>8527.7777777777792</v>
      </c>
      <c r="L53" s="40">
        <f>IF(Obliczenia!I53&lt;=Dane!$F$8,Obliczenia!J53*(Dane!$F$7/12),"")</f>
        <v>194.44444444444511</v>
      </c>
      <c r="M53" s="41">
        <f>IF(Obliczenia!I53&lt;=Dane!$F$8,Dane!$F$6/Dane!$F$8,"")</f>
        <v>8333.3333333333339</v>
      </c>
    </row>
    <row r="54" spans="1:13" x14ac:dyDescent="0.25">
      <c r="A54" s="8">
        <v>48</v>
      </c>
      <c r="B54" s="9">
        <f>IF(A54&lt;=Dane!$F$8,(1+(Dane!$F$7/12))^(Obliczenia!A54-1),"")</f>
        <v>1.0814125767876979</v>
      </c>
      <c r="C54" s="39">
        <f>IF(Obliczenia!A54&lt;=Dane!$F$8,C53-F53,"")</f>
        <v>112612.25501853398</v>
      </c>
      <c r="D54" s="34">
        <f>IF(Obliczenia!A54&lt;=Dane!$F$8,D53,"")</f>
        <v>8763.8800266222079</v>
      </c>
      <c r="E54" s="40">
        <f>IF(Obliczenia!A54&lt;=Dane!$F$8,Obliczenia!C54*(Dane!$F$7/12),"")</f>
        <v>187.68709169755664</v>
      </c>
      <c r="F54" s="41">
        <f>IF(Obliczenia!A54&lt;=Dane!$F$8,D54-E54,"")</f>
        <v>8576.1929349246511</v>
      </c>
      <c r="I54" s="8">
        <v>48</v>
      </c>
      <c r="J54" s="39">
        <f>IF(Obliczenia!I54&lt;=Dane!$F$8,J53-M53,"")</f>
        <v>108333.33333333374</v>
      </c>
      <c r="K54" s="34">
        <f>IF(Obliczenia!I54&lt;=Dane!$F$8,L54+M54,"")</f>
        <v>8513.8888888888905</v>
      </c>
      <c r="L54" s="40">
        <f>IF(Obliczenia!I54&lt;=Dane!$F$8,Obliczenia!J54*(Dane!$F$7/12),"")</f>
        <v>180.55555555555623</v>
      </c>
      <c r="M54" s="41">
        <f>IF(Obliczenia!I54&lt;=Dane!$F$8,Dane!$F$6/Dane!$F$8,"")</f>
        <v>8333.3333333333339</v>
      </c>
    </row>
    <row r="55" spans="1:13" x14ac:dyDescent="0.25">
      <c r="A55" s="8">
        <v>49</v>
      </c>
      <c r="B55" s="9">
        <f>IF(A55&lt;=Dane!$F$8,(1+(Dane!$F$7/12))^(Obliczenia!A55-1),"")</f>
        <v>1.0832149310823442</v>
      </c>
      <c r="C55" s="39">
        <f>IF(Obliczenia!A55&lt;=Dane!$F$8,C54-F54,"")</f>
        <v>104036.06208360933</v>
      </c>
      <c r="D55" s="34">
        <f>IF(Obliczenia!A55&lt;=Dane!$F$8,D54,"")</f>
        <v>8763.8800266222079</v>
      </c>
      <c r="E55" s="40">
        <f>IF(Obliczenia!A55&lt;=Dane!$F$8,Obliczenia!C55*(Dane!$F$7/12),"")</f>
        <v>173.39343680601556</v>
      </c>
      <c r="F55" s="41">
        <f>IF(Obliczenia!A55&lt;=Dane!$F$8,D55-E55,"")</f>
        <v>8590.4865898161916</v>
      </c>
      <c r="I55" s="8">
        <v>49</v>
      </c>
      <c r="J55" s="39">
        <f>IF(Obliczenia!I55&lt;=Dane!$F$8,J54-M54,"")</f>
        <v>100000.00000000041</v>
      </c>
      <c r="K55" s="34">
        <f>IF(Obliczenia!I55&lt;=Dane!$F$8,L55+M55,"")</f>
        <v>8500.0000000000018</v>
      </c>
      <c r="L55" s="40">
        <f>IF(Obliczenia!I55&lt;=Dane!$F$8,Obliczenia!J55*(Dane!$F$7/12),"")</f>
        <v>166.66666666666737</v>
      </c>
      <c r="M55" s="41">
        <f>IF(Obliczenia!I55&lt;=Dane!$F$8,Dane!$F$6/Dane!$F$8,"")</f>
        <v>8333.3333333333339</v>
      </c>
    </row>
    <row r="56" spans="1:13" x14ac:dyDescent="0.25">
      <c r="A56" s="8">
        <v>50</v>
      </c>
      <c r="B56" s="9">
        <f>IF(A56&lt;=Dane!$F$8,(1+(Dane!$F$7/12))^(Obliczenia!A56-1),"")</f>
        <v>1.0850202893008147</v>
      </c>
      <c r="C56" s="39">
        <f>IF(Obliczenia!A56&lt;=Dane!$F$8,C55-F55,"")</f>
        <v>95445.575493793134</v>
      </c>
      <c r="D56" s="34">
        <f>IF(Obliczenia!A56&lt;=Dane!$F$8,D55,"")</f>
        <v>8763.8800266222079</v>
      </c>
      <c r="E56" s="40">
        <f>IF(Obliczenia!A56&lt;=Dane!$F$8,Obliczenia!C56*(Dane!$F$7/12),"")</f>
        <v>159.07595915632191</v>
      </c>
      <c r="F56" s="41">
        <f>IF(Obliczenia!A56&lt;=Dane!$F$8,D56-E56,"")</f>
        <v>8604.804067465886</v>
      </c>
      <c r="I56" s="8">
        <v>50</v>
      </c>
      <c r="J56" s="39">
        <f>IF(Obliczenia!I56&lt;=Dane!$F$8,J55-M55,"")</f>
        <v>91666.666666667079</v>
      </c>
      <c r="K56" s="34">
        <f>IF(Obliczenia!I56&lt;=Dane!$F$8,L56+M56,"")</f>
        <v>8486.1111111111131</v>
      </c>
      <c r="L56" s="40">
        <f>IF(Obliczenia!I56&lt;=Dane!$F$8,Obliczenia!J56*(Dane!$F$7/12),"")</f>
        <v>152.77777777777848</v>
      </c>
      <c r="M56" s="41">
        <f>IF(Obliczenia!I56&lt;=Dane!$F$8,Dane!$F$6/Dane!$F$8,"")</f>
        <v>8333.3333333333339</v>
      </c>
    </row>
    <row r="57" spans="1:13" x14ac:dyDescent="0.25">
      <c r="A57" s="8">
        <v>51</v>
      </c>
      <c r="B57" s="9">
        <f>IF(A57&lt;=Dane!$F$8,(1+(Dane!$F$7/12))^(Obliczenia!A57-1),"")</f>
        <v>1.0868286564496494</v>
      </c>
      <c r="C57" s="39">
        <f>IF(Obliczenia!A57&lt;=Dane!$F$8,C56-F56,"")</f>
        <v>86840.77142632725</v>
      </c>
      <c r="D57" s="34">
        <f>IF(Obliczenia!A57&lt;=Dane!$F$8,D56,"")</f>
        <v>8763.8800266222079</v>
      </c>
      <c r="E57" s="40">
        <f>IF(Obliczenia!A57&lt;=Dane!$F$8,Obliczenia!C57*(Dane!$F$7/12),"")</f>
        <v>144.73461904387875</v>
      </c>
      <c r="F57" s="41">
        <f>IF(Obliczenia!A57&lt;=Dane!$F$8,D57-E57,"")</f>
        <v>8619.1454075783295</v>
      </c>
      <c r="I57" s="8">
        <v>51</v>
      </c>
      <c r="J57" s="39">
        <f>IF(Obliczenia!I57&lt;=Dane!$F$8,J56-M56,"")</f>
        <v>83333.33333333375</v>
      </c>
      <c r="K57" s="34">
        <f>IF(Obliczenia!I57&lt;=Dane!$F$8,L57+M57,"")</f>
        <v>8472.2222222222226</v>
      </c>
      <c r="L57" s="40">
        <f>IF(Obliczenia!I57&lt;=Dane!$F$8,Obliczenia!J57*(Dane!$F$7/12),"")</f>
        <v>138.8888888888896</v>
      </c>
      <c r="M57" s="41">
        <f>IF(Obliczenia!I57&lt;=Dane!$F$8,Dane!$F$6/Dane!$F$8,"")</f>
        <v>8333.3333333333339</v>
      </c>
    </row>
    <row r="58" spans="1:13" x14ac:dyDescent="0.25">
      <c r="A58" s="8">
        <v>52</v>
      </c>
      <c r="B58" s="9">
        <f>IF(A58&lt;=Dane!$F$8,(1+(Dane!$F$7/12))^(Obliczenia!A58-1),"")</f>
        <v>1.0886400375437324</v>
      </c>
      <c r="C58" s="39">
        <f>IF(Obliczenia!A58&lt;=Dane!$F$8,C57-F57,"")</f>
        <v>78221.626018748924</v>
      </c>
      <c r="D58" s="34">
        <f>IF(Obliczenia!A58&lt;=Dane!$F$8,D57,"")</f>
        <v>8763.8800266222079</v>
      </c>
      <c r="E58" s="40">
        <f>IF(Obliczenia!A58&lt;=Dane!$F$8,Obliczenia!C58*(Dane!$F$7/12),"")</f>
        <v>130.36937669791487</v>
      </c>
      <c r="F58" s="41">
        <f>IF(Obliczenia!A58&lt;=Dane!$F$8,D58-E58,"")</f>
        <v>8633.5106499242938</v>
      </c>
      <c r="I58" s="8">
        <v>52</v>
      </c>
      <c r="J58" s="39">
        <f>IF(Obliczenia!I58&lt;=Dane!$F$8,J57-M57,"")</f>
        <v>75000.000000000422</v>
      </c>
      <c r="K58" s="34">
        <f>IF(Obliczenia!I58&lt;=Dane!$F$8,L58+M58,"")</f>
        <v>8458.3333333333339</v>
      </c>
      <c r="L58" s="40">
        <f>IF(Obliczenia!I58&lt;=Dane!$F$8,Obliczenia!J58*(Dane!$F$7/12),"")</f>
        <v>125.00000000000071</v>
      </c>
      <c r="M58" s="41">
        <f>IF(Obliczenia!I58&lt;=Dane!$F$8,Dane!$F$6/Dane!$F$8,"")</f>
        <v>8333.3333333333339</v>
      </c>
    </row>
    <row r="59" spans="1:13" x14ac:dyDescent="0.25">
      <c r="A59" s="8">
        <v>53</v>
      </c>
      <c r="B59" s="9">
        <f>IF(A59&lt;=Dane!$F$8,(1+(Dane!$F$7/12))^(Obliczenia!A59-1),"")</f>
        <v>1.0904544376063052</v>
      </c>
      <c r="C59" s="39">
        <f>IF(Obliczenia!A59&lt;=Dane!$F$8,C58-F58,"")</f>
        <v>69588.115368824627</v>
      </c>
      <c r="D59" s="34">
        <f>IF(Obliczenia!A59&lt;=Dane!$F$8,D58,"")</f>
        <v>8763.8800266222079</v>
      </c>
      <c r="E59" s="40">
        <f>IF(Obliczenia!A59&lt;=Dane!$F$8,Obliczenia!C59*(Dane!$F$7/12),"")</f>
        <v>115.98019228137439</v>
      </c>
      <c r="F59" s="41">
        <f>IF(Obliczenia!A59&lt;=Dane!$F$8,D59-E59,"")</f>
        <v>8647.899834340833</v>
      </c>
      <c r="I59" s="8">
        <v>53</v>
      </c>
      <c r="J59" s="39">
        <f>IF(Obliczenia!I59&lt;=Dane!$F$8,J58-M58,"")</f>
        <v>66666.666666667094</v>
      </c>
      <c r="K59" s="34">
        <f>IF(Obliczenia!I59&lt;=Dane!$F$8,L59+M59,"")</f>
        <v>8444.4444444444453</v>
      </c>
      <c r="L59" s="40">
        <f>IF(Obliczenia!I59&lt;=Dane!$F$8,Obliczenia!J59*(Dane!$F$7/12),"")</f>
        <v>111.11111111111182</v>
      </c>
      <c r="M59" s="41">
        <f>IF(Obliczenia!I59&lt;=Dane!$F$8,Dane!$F$6/Dane!$F$8,"")</f>
        <v>8333.3333333333339</v>
      </c>
    </row>
    <row r="60" spans="1:13" x14ac:dyDescent="0.25">
      <c r="A60" s="8">
        <v>54</v>
      </c>
      <c r="B60" s="9">
        <f>IF(A60&lt;=Dane!$F$8,(1+(Dane!$F$7/12))^(Obliczenia!A60-1),"")</f>
        <v>1.0922718616689826</v>
      </c>
      <c r="C60" s="39">
        <f>IF(Obliczenia!A60&lt;=Dane!$F$8,C59-F59,"")</f>
        <v>60940.215534483796</v>
      </c>
      <c r="D60" s="34">
        <f>IF(Obliczenia!A60&lt;=Dane!$F$8,D59,"")</f>
        <v>8763.8800266222079</v>
      </c>
      <c r="E60" s="40">
        <f>IF(Obliczenia!A60&lt;=Dane!$F$8,Obliczenia!C60*(Dane!$F$7/12),"")</f>
        <v>101.56702589080633</v>
      </c>
      <c r="F60" s="41">
        <f>IF(Obliczenia!A60&lt;=Dane!$F$8,D60-E60,"")</f>
        <v>8662.3130007314012</v>
      </c>
      <c r="I60" s="8">
        <v>54</v>
      </c>
      <c r="J60" s="39">
        <f>IF(Obliczenia!I60&lt;=Dane!$F$8,J59-M59,"")</f>
        <v>58333.333333333758</v>
      </c>
      <c r="K60" s="34">
        <f>IF(Obliczenia!I60&lt;=Dane!$F$8,L60+M60,"")</f>
        <v>8430.5555555555566</v>
      </c>
      <c r="L60" s="40">
        <f>IF(Obliczenia!I60&lt;=Dane!$F$8,Obliczenia!J60*(Dane!$F$7/12),"")</f>
        <v>97.222222222222939</v>
      </c>
      <c r="M60" s="41">
        <f>IF(Obliczenia!I60&lt;=Dane!$F$8,Dane!$F$6/Dane!$F$8,"")</f>
        <v>8333.3333333333339</v>
      </c>
    </row>
    <row r="61" spans="1:13" x14ac:dyDescent="0.25">
      <c r="A61" s="8">
        <v>55</v>
      </c>
      <c r="B61" s="9">
        <f>IF(A61&lt;=Dane!$F$8,(1+(Dane!$F$7/12))^(Obliczenia!A61-1),"")</f>
        <v>1.0940923147717643</v>
      </c>
      <c r="C61" s="39">
        <f>IF(Obliczenia!A61&lt;=Dane!$F$8,C60-F60,"")</f>
        <v>52277.902533752393</v>
      </c>
      <c r="D61" s="34">
        <f>IF(Obliczenia!A61&lt;=Dane!$F$8,D60,"")</f>
        <v>8763.8800266222079</v>
      </c>
      <c r="E61" s="40">
        <f>IF(Obliczenia!A61&lt;=Dane!$F$8,Obliczenia!C61*(Dane!$F$7/12),"")</f>
        <v>87.129837556253989</v>
      </c>
      <c r="F61" s="41">
        <f>IF(Obliczenia!A61&lt;=Dane!$F$8,D61-E61,"")</f>
        <v>8676.7501890659532</v>
      </c>
      <c r="I61" s="8">
        <v>55</v>
      </c>
      <c r="J61" s="39">
        <f>IF(Obliczenia!I61&lt;=Dane!$F$8,J60-M60,"")</f>
        <v>50000.000000000422</v>
      </c>
      <c r="K61" s="34">
        <f>IF(Obliczenia!I61&lt;=Dane!$F$8,L61+M61,"")</f>
        <v>8416.6666666666679</v>
      </c>
      <c r="L61" s="40">
        <f>IF(Obliczenia!I61&lt;=Dane!$F$8,Obliczenia!J61*(Dane!$F$7/12),"")</f>
        <v>83.333333333334039</v>
      </c>
      <c r="M61" s="41">
        <f>IF(Obliczenia!I61&lt;=Dane!$F$8,Dane!$F$6/Dane!$F$8,"")</f>
        <v>8333.3333333333339</v>
      </c>
    </row>
    <row r="62" spans="1:13" x14ac:dyDescent="0.25">
      <c r="A62" s="8">
        <v>56</v>
      </c>
      <c r="B62" s="9">
        <f>IF(A62&lt;=Dane!$F$8,(1+(Dane!$F$7/12))^(Obliczenia!A62-1),"")</f>
        <v>1.0959158019630506</v>
      </c>
      <c r="C62" s="39">
        <f>IF(Obliczenia!A62&lt;=Dane!$F$8,C61-F61,"")</f>
        <v>43601.152344686438</v>
      </c>
      <c r="D62" s="34">
        <f>IF(Obliczenia!A62&lt;=Dane!$F$8,D61,"")</f>
        <v>8763.8800266222079</v>
      </c>
      <c r="E62" s="40">
        <f>IF(Obliczenia!A62&lt;=Dane!$F$8,Obliczenia!C62*(Dane!$F$7/12),"")</f>
        <v>72.668587241144067</v>
      </c>
      <c r="F62" s="41">
        <f>IF(Obliczenia!A62&lt;=Dane!$F$8,D62-E62,"")</f>
        <v>8691.2114393810643</v>
      </c>
      <c r="I62" s="8">
        <v>56</v>
      </c>
      <c r="J62" s="39">
        <f>IF(Obliczenia!I62&lt;=Dane!$F$8,J61-M61,"")</f>
        <v>41666.666666667086</v>
      </c>
      <c r="K62" s="34">
        <f>IF(Obliczenia!I62&lt;=Dane!$F$8,L62+M62,"")</f>
        <v>8402.7777777777792</v>
      </c>
      <c r="L62" s="40">
        <f>IF(Obliczenia!I62&lt;=Dane!$F$8,Obliczenia!J62*(Dane!$F$7/12),"")</f>
        <v>69.444444444445153</v>
      </c>
      <c r="M62" s="41">
        <f>IF(Obliczenia!I62&lt;=Dane!$F$8,Dane!$F$6/Dane!$F$8,"")</f>
        <v>8333.3333333333339</v>
      </c>
    </row>
    <row r="63" spans="1:13" x14ac:dyDescent="0.25">
      <c r="A63" s="8">
        <v>57</v>
      </c>
      <c r="B63" s="9">
        <f>IF(A63&lt;=Dane!$F$8,(1+(Dane!$F$7/12))^(Obliczenia!A63-1),"")</f>
        <v>1.0977423282996559</v>
      </c>
      <c r="C63" s="39">
        <f>IF(Obliczenia!A63&lt;=Dane!$F$8,C62-F62,"")</f>
        <v>34909.940905305375</v>
      </c>
      <c r="D63" s="34">
        <f>IF(Obliczenia!A63&lt;=Dane!$F$8,D62,"")</f>
        <v>8763.8800266222079</v>
      </c>
      <c r="E63" s="40">
        <f>IF(Obliczenia!A63&lt;=Dane!$F$8,Obliczenia!C63*(Dane!$F$7/12),"")</f>
        <v>58.183234842175629</v>
      </c>
      <c r="F63" s="41">
        <f>IF(Obliczenia!A63&lt;=Dane!$F$8,D63-E63,"")</f>
        <v>8705.6967917800321</v>
      </c>
      <c r="I63" s="8">
        <v>57</v>
      </c>
      <c r="J63" s="39">
        <f>IF(Obliczenia!I63&lt;=Dane!$F$8,J62-M62,"")</f>
        <v>33333.33333333375</v>
      </c>
      <c r="K63" s="34">
        <f>IF(Obliczenia!I63&lt;=Dane!$F$8,L63+M63,"")</f>
        <v>8388.8888888888905</v>
      </c>
      <c r="L63" s="40">
        <f>IF(Obliczenia!I63&lt;=Dane!$F$8,Obliczenia!J63*(Dane!$F$7/12),"")</f>
        <v>55.555555555556253</v>
      </c>
      <c r="M63" s="41">
        <f>IF(Obliczenia!I63&lt;=Dane!$F$8,Dane!$F$6/Dane!$F$8,"")</f>
        <v>8333.3333333333339</v>
      </c>
    </row>
    <row r="64" spans="1:13" x14ac:dyDescent="0.25">
      <c r="A64" s="8">
        <v>58</v>
      </c>
      <c r="B64" s="9">
        <f>IF(A64&lt;=Dane!$F$8,(1+(Dane!$F$7/12))^(Obliczenia!A64-1),"")</f>
        <v>1.0995718988468219</v>
      </c>
      <c r="C64" s="39">
        <f>IF(Obliczenia!A64&lt;=Dane!$F$8,C63-F63,"")</f>
        <v>26204.244113525343</v>
      </c>
      <c r="D64" s="34">
        <f>IF(Obliczenia!A64&lt;=Dane!$F$8,D63,"")</f>
        <v>8763.8800266222079</v>
      </c>
      <c r="E64" s="40">
        <f>IF(Obliczenia!A64&lt;=Dane!$F$8,Obliczenia!C64*(Dane!$F$7/12),"")</f>
        <v>43.673740189208907</v>
      </c>
      <c r="F64" s="41">
        <f>IF(Obliczenia!A64&lt;=Dane!$F$8,D64-E64,"")</f>
        <v>8720.2062864329982</v>
      </c>
      <c r="I64" s="8">
        <v>58</v>
      </c>
      <c r="J64" s="39">
        <f>IF(Obliczenia!I64&lt;=Dane!$F$8,J63-M63,"")</f>
        <v>25000.000000000415</v>
      </c>
      <c r="K64" s="34">
        <f>IF(Obliczenia!I64&lt;=Dane!$F$8,L64+M64,"")</f>
        <v>8375.0000000000018</v>
      </c>
      <c r="L64" s="40">
        <f>IF(Obliczenia!I64&lt;=Dane!$F$8,Obliczenia!J64*(Dane!$F$7/12),"")</f>
        <v>41.666666666667361</v>
      </c>
      <c r="M64" s="41">
        <f>IF(Obliczenia!I64&lt;=Dane!$F$8,Dane!$F$6/Dane!$F$8,"")</f>
        <v>8333.3333333333339</v>
      </c>
    </row>
    <row r="65" spans="1:13" x14ac:dyDescent="0.25">
      <c r="A65" s="8">
        <v>59</v>
      </c>
      <c r="B65" s="9">
        <f>IF(A65&lt;=Dane!$F$8,(1+(Dane!$F$7/12))^(Obliczenia!A65-1),"")</f>
        <v>1.1014045186782333</v>
      </c>
      <c r="C65" s="39">
        <f>IF(Obliczenia!A65&lt;=Dane!$F$8,C64-F64,"")</f>
        <v>17484.037827092347</v>
      </c>
      <c r="D65" s="34">
        <f>IF(Obliczenia!A65&lt;=Dane!$F$8,D64,"")</f>
        <v>8763.8800266222079</v>
      </c>
      <c r="E65" s="40">
        <f>IF(Obliczenia!A65&lt;=Dane!$F$8,Obliczenia!C65*(Dane!$F$7/12),"")</f>
        <v>29.140063045153912</v>
      </c>
      <c r="F65" s="41">
        <f>IF(Obliczenia!A65&lt;=Dane!$F$8,D65-E65,"")</f>
        <v>8734.7399635770544</v>
      </c>
      <c r="I65" s="8">
        <v>59</v>
      </c>
      <c r="J65" s="39">
        <f>IF(Obliczenia!I65&lt;=Dane!$F$8,J64-M64,"")</f>
        <v>16666.666666667079</v>
      </c>
      <c r="K65" s="34">
        <f>IF(Obliczenia!I65&lt;=Dane!$F$8,L65+M65,"")</f>
        <v>8361.1111111111131</v>
      </c>
      <c r="L65" s="40">
        <f>IF(Obliczenia!I65&lt;=Dane!$F$8,Obliczenia!J65*(Dane!$F$7/12),"")</f>
        <v>27.777777777778468</v>
      </c>
      <c r="M65" s="41">
        <f>IF(Obliczenia!I65&lt;=Dane!$F$8,Dane!$F$6/Dane!$F$8,"")</f>
        <v>8333.3333333333339</v>
      </c>
    </row>
    <row r="66" spans="1:13" x14ac:dyDescent="0.25">
      <c r="A66" s="8">
        <v>60</v>
      </c>
      <c r="B66" s="9">
        <f>IF(A66&lt;=Dane!$F$8,(1+(Dane!$F$7/12))^(Obliczenia!A66-1),"")</f>
        <v>1.1032401928760305</v>
      </c>
      <c r="C66" s="39">
        <f>IF(Obliczenia!A66&lt;=Dane!$F$8,C65-F65,"")</f>
        <v>8749.2978635152922</v>
      </c>
      <c r="D66" s="34">
        <f>IF(Obliczenia!A66&lt;=Dane!$F$8,D65,"")</f>
        <v>8763.8800266222079</v>
      </c>
      <c r="E66" s="40">
        <f>IF(Obliczenia!A66&lt;=Dane!$F$8,Obliczenia!C66*(Dane!$F$7/12),"")</f>
        <v>14.582163105858822</v>
      </c>
      <c r="F66" s="41">
        <f>IF(Obliczenia!A66&lt;=Dane!$F$8,D66-E66,"")</f>
        <v>8749.297863516349</v>
      </c>
      <c r="I66" s="8">
        <v>60</v>
      </c>
      <c r="J66" s="39">
        <f>IF(Obliczenia!I66&lt;=Dane!$F$8,J65-M65,"")</f>
        <v>8333.333333333745</v>
      </c>
      <c r="K66" s="34">
        <f>IF(Obliczenia!I66&lt;=Dane!$F$8,L66+M66,"")</f>
        <v>8347.2222222222226</v>
      </c>
      <c r="L66" s="40">
        <f>IF(Obliczenia!I66&lt;=Dane!$F$8,Obliczenia!J66*(Dane!$F$7/12),"")</f>
        <v>13.888888888889577</v>
      </c>
      <c r="M66" s="41">
        <f>IF(Obliczenia!I66&lt;=Dane!$F$8,Dane!$F$6/Dane!$F$8,"")</f>
        <v>8333.3333333333339</v>
      </c>
    </row>
    <row r="67" spans="1:13" x14ac:dyDescent="0.25">
      <c r="A67" s="8">
        <v>61</v>
      </c>
      <c r="B67" s="9" t="str">
        <f>IF(A67&lt;=Dane!$F$8,(1+(Dane!$F$7/12))^(Obliczenia!A67-1),"")</f>
        <v/>
      </c>
      <c r="C67" s="39" t="str">
        <f>IF(Obliczenia!A67&lt;=Dane!$F$8,C66-F66,"")</f>
        <v/>
      </c>
      <c r="D67" s="34" t="str">
        <f>IF(Obliczenia!A67&lt;=Dane!$F$8,D66,"")</f>
        <v/>
      </c>
      <c r="E67" s="40" t="str">
        <f>IF(Obliczenia!A67&lt;=Dane!$F$8,Obliczenia!C67*(Dane!$F$7/12),"")</f>
        <v/>
      </c>
      <c r="F67" s="41" t="str">
        <f>IF(Obliczenia!A67&lt;=Dane!$F$8,D67-E67,"")</f>
        <v/>
      </c>
      <c r="I67" s="8">
        <v>61</v>
      </c>
      <c r="J67" s="39" t="str">
        <f>IF(Obliczenia!I67&lt;=Dane!$F$8,J66-M66,"")</f>
        <v/>
      </c>
      <c r="K67" s="34" t="str">
        <f>IF(Obliczenia!I67&lt;=Dane!$F$8,L67+M67,"")</f>
        <v/>
      </c>
      <c r="L67" s="40" t="str">
        <f>IF(Obliczenia!I67&lt;=Dane!$F$8,Obliczenia!J67*(Dane!$F$7/12),"")</f>
        <v/>
      </c>
      <c r="M67" s="41" t="str">
        <f>IF(Obliczenia!I67&lt;=Dane!$F$8,Dane!$F$6/Dane!$F$8,"")</f>
        <v/>
      </c>
    </row>
    <row r="68" spans="1:13" x14ac:dyDescent="0.25">
      <c r="A68" s="8">
        <v>62</v>
      </c>
      <c r="B68" s="9" t="str">
        <f>IF(A68&lt;=Dane!$F$8,(1+(Dane!$F$7/12))^(Obliczenia!A68-1),"")</f>
        <v/>
      </c>
      <c r="C68" s="39" t="str">
        <f>IF(Obliczenia!A68&lt;=Dane!$F$8,C67-F67,"")</f>
        <v/>
      </c>
      <c r="D68" s="34" t="str">
        <f>IF(Obliczenia!A68&lt;=Dane!$F$8,D67,"")</f>
        <v/>
      </c>
      <c r="E68" s="40" t="str">
        <f>IF(Obliczenia!A68&lt;=Dane!$F$8,Obliczenia!C68*(Dane!$F$7/12),"")</f>
        <v/>
      </c>
      <c r="F68" s="41" t="str">
        <f>IF(Obliczenia!A68&lt;=Dane!$F$8,D68-E68,"")</f>
        <v/>
      </c>
      <c r="I68" s="8">
        <v>62</v>
      </c>
      <c r="J68" s="39" t="str">
        <f>IF(Obliczenia!I68&lt;=Dane!$F$8,J67-M67,"")</f>
        <v/>
      </c>
      <c r="K68" s="34" t="str">
        <f>IF(Obliczenia!I68&lt;=Dane!$F$8,L68+M68,"")</f>
        <v/>
      </c>
      <c r="L68" s="40" t="str">
        <f>IF(Obliczenia!I68&lt;=Dane!$F$8,Obliczenia!J68*(Dane!$F$7/12),"")</f>
        <v/>
      </c>
      <c r="M68" s="41" t="str">
        <f>IF(Obliczenia!I68&lt;=Dane!$F$8,Dane!$F$6/Dane!$F$8,"")</f>
        <v/>
      </c>
    </row>
    <row r="69" spans="1:13" x14ac:dyDescent="0.25">
      <c r="A69" s="8">
        <v>63</v>
      </c>
      <c r="B69" s="9" t="str">
        <f>IF(A69&lt;=Dane!$F$8,(1+(Dane!$F$7/12))^(Obliczenia!A69-1),"")</f>
        <v/>
      </c>
      <c r="C69" s="39" t="str">
        <f>IF(Obliczenia!A69&lt;=Dane!$F$8,C68-F68,"")</f>
        <v/>
      </c>
      <c r="D69" s="34" t="str">
        <f>IF(Obliczenia!A69&lt;=Dane!$F$8,D68,"")</f>
        <v/>
      </c>
      <c r="E69" s="40" t="str">
        <f>IF(Obliczenia!A69&lt;=Dane!$F$8,Obliczenia!C69*(Dane!$F$7/12),"")</f>
        <v/>
      </c>
      <c r="F69" s="41" t="str">
        <f>IF(Obliczenia!A69&lt;=Dane!$F$8,D69-E69,"")</f>
        <v/>
      </c>
      <c r="I69" s="8">
        <v>63</v>
      </c>
      <c r="J69" s="39" t="str">
        <f>IF(Obliczenia!I69&lt;=Dane!$F$8,J68-M68,"")</f>
        <v/>
      </c>
      <c r="K69" s="34" t="str">
        <f>IF(Obliczenia!I69&lt;=Dane!$F$8,L69+M69,"")</f>
        <v/>
      </c>
      <c r="L69" s="40" t="str">
        <f>IF(Obliczenia!I69&lt;=Dane!$F$8,Obliczenia!J69*(Dane!$F$7/12),"")</f>
        <v/>
      </c>
      <c r="M69" s="41" t="str">
        <f>IF(Obliczenia!I69&lt;=Dane!$F$8,Dane!$F$6/Dane!$F$8,"")</f>
        <v/>
      </c>
    </row>
    <row r="70" spans="1:13" x14ac:dyDescent="0.25">
      <c r="A70" s="8">
        <v>64</v>
      </c>
      <c r="B70" s="9" t="str">
        <f>IF(A70&lt;=Dane!$F$8,(1+(Dane!$F$7/12))^(Obliczenia!A70-1),"")</f>
        <v/>
      </c>
      <c r="C70" s="39" t="str">
        <f>IF(Obliczenia!A70&lt;=Dane!$F$8,C69-F69,"")</f>
        <v/>
      </c>
      <c r="D70" s="34" t="str">
        <f>IF(Obliczenia!A70&lt;=Dane!$F$8,D69,"")</f>
        <v/>
      </c>
      <c r="E70" s="40" t="str">
        <f>IF(Obliczenia!A70&lt;=Dane!$F$8,Obliczenia!C70*(Dane!$F$7/12),"")</f>
        <v/>
      </c>
      <c r="F70" s="41" t="str">
        <f>IF(Obliczenia!A70&lt;=Dane!$F$8,D70-E70,"")</f>
        <v/>
      </c>
      <c r="I70" s="8">
        <v>64</v>
      </c>
      <c r="J70" s="39" t="str">
        <f>IF(Obliczenia!I70&lt;=Dane!$F$8,J69-M69,"")</f>
        <v/>
      </c>
      <c r="K70" s="34" t="str">
        <f>IF(Obliczenia!I70&lt;=Dane!$F$8,L70+M70,"")</f>
        <v/>
      </c>
      <c r="L70" s="40" t="str">
        <f>IF(Obliczenia!I70&lt;=Dane!$F$8,Obliczenia!J70*(Dane!$F$7/12),"")</f>
        <v/>
      </c>
      <c r="M70" s="41" t="str">
        <f>IF(Obliczenia!I70&lt;=Dane!$F$8,Dane!$F$6/Dane!$F$8,"")</f>
        <v/>
      </c>
    </row>
    <row r="71" spans="1:13" x14ac:dyDescent="0.25">
      <c r="A71" s="8">
        <v>65</v>
      </c>
      <c r="B71" s="9" t="str">
        <f>IF(A71&lt;=Dane!$F$8,(1+(Dane!$F$7/12))^(Obliczenia!A71-1),"")</f>
        <v/>
      </c>
      <c r="C71" s="39" t="str">
        <f>IF(Obliczenia!A71&lt;=Dane!$F$8,C70-F70,"")</f>
        <v/>
      </c>
      <c r="D71" s="34" t="str">
        <f>IF(Obliczenia!A71&lt;=Dane!$F$8,D70,"")</f>
        <v/>
      </c>
      <c r="E71" s="40" t="str">
        <f>IF(Obliczenia!A71&lt;=Dane!$F$8,Obliczenia!C71*(Dane!$F$7/12),"")</f>
        <v/>
      </c>
      <c r="F71" s="41" t="str">
        <f>IF(Obliczenia!A71&lt;=Dane!$F$8,D71-E71,"")</f>
        <v/>
      </c>
      <c r="I71" s="8">
        <v>65</v>
      </c>
      <c r="J71" s="39" t="str">
        <f>IF(Obliczenia!I71&lt;=Dane!$F$8,J70-M70,"")</f>
        <v/>
      </c>
      <c r="K71" s="34" t="str">
        <f>IF(Obliczenia!I71&lt;=Dane!$F$8,L71+M71,"")</f>
        <v/>
      </c>
      <c r="L71" s="40" t="str">
        <f>IF(Obliczenia!I71&lt;=Dane!$F$8,Obliczenia!J71*(Dane!$F$7/12),"")</f>
        <v/>
      </c>
      <c r="M71" s="41" t="str">
        <f>IF(Obliczenia!I71&lt;=Dane!$F$8,Dane!$F$6/Dane!$F$8,"")</f>
        <v/>
      </c>
    </row>
    <row r="72" spans="1:13" x14ac:dyDescent="0.25">
      <c r="A72" s="8">
        <v>66</v>
      </c>
      <c r="B72" s="9" t="str">
        <f>IF(A72&lt;=Dane!$F$8,(1+(Dane!$F$7/12))^(Obliczenia!A72-1),"")</f>
        <v/>
      </c>
      <c r="C72" s="39" t="str">
        <f>IF(Obliczenia!A72&lt;=Dane!$F$8,C71-F71,"")</f>
        <v/>
      </c>
      <c r="D72" s="34" t="str">
        <f>IF(Obliczenia!A72&lt;=Dane!$F$8,D71,"")</f>
        <v/>
      </c>
      <c r="E72" s="40" t="str">
        <f>IF(Obliczenia!A72&lt;=Dane!$F$8,Obliczenia!C72*(Dane!$F$7/12),"")</f>
        <v/>
      </c>
      <c r="F72" s="41" t="str">
        <f>IF(Obliczenia!A72&lt;=Dane!$F$8,D72-E72,"")</f>
        <v/>
      </c>
      <c r="I72" s="8">
        <v>66</v>
      </c>
      <c r="J72" s="39" t="str">
        <f>IF(Obliczenia!I72&lt;=Dane!$F$8,J71-M71,"")</f>
        <v/>
      </c>
      <c r="K72" s="34" t="str">
        <f>IF(Obliczenia!I72&lt;=Dane!$F$8,L72+M72,"")</f>
        <v/>
      </c>
      <c r="L72" s="40" t="str">
        <f>IF(Obliczenia!I72&lt;=Dane!$F$8,Obliczenia!J72*(Dane!$F$7/12),"")</f>
        <v/>
      </c>
      <c r="M72" s="41" t="str">
        <f>IF(Obliczenia!I72&lt;=Dane!$F$8,Dane!$F$6/Dane!$F$8,"")</f>
        <v/>
      </c>
    </row>
    <row r="73" spans="1:13" x14ac:dyDescent="0.25">
      <c r="A73" s="8">
        <v>67</v>
      </c>
      <c r="B73" s="9" t="str">
        <f>IF(A73&lt;=Dane!$F$8,(1+(Dane!$F$7/12))^(Obliczenia!A73-1),"")</f>
        <v/>
      </c>
      <c r="C73" s="39" t="str">
        <f>IF(Obliczenia!A73&lt;=Dane!$F$8,C72-F72,"")</f>
        <v/>
      </c>
      <c r="D73" s="34" t="str">
        <f>IF(Obliczenia!A73&lt;=Dane!$F$8,D72,"")</f>
        <v/>
      </c>
      <c r="E73" s="40" t="str">
        <f>IF(Obliczenia!A73&lt;=Dane!$F$8,Obliczenia!C73*(Dane!$F$7/12),"")</f>
        <v/>
      </c>
      <c r="F73" s="41" t="str">
        <f>IF(Obliczenia!A73&lt;=Dane!$F$8,D73-E73,"")</f>
        <v/>
      </c>
      <c r="I73" s="8">
        <v>67</v>
      </c>
      <c r="J73" s="39" t="str">
        <f>IF(Obliczenia!I73&lt;=Dane!$F$8,J72-M72,"")</f>
        <v/>
      </c>
      <c r="K73" s="34" t="str">
        <f>IF(Obliczenia!I73&lt;=Dane!$F$8,L73+M73,"")</f>
        <v/>
      </c>
      <c r="L73" s="40" t="str">
        <f>IF(Obliczenia!I73&lt;=Dane!$F$8,Obliczenia!J73*(Dane!$F$7/12),"")</f>
        <v/>
      </c>
      <c r="M73" s="41" t="str">
        <f>IF(Obliczenia!I73&lt;=Dane!$F$8,Dane!$F$6/Dane!$F$8,"")</f>
        <v/>
      </c>
    </row>
    <row r="74" spans="1:13" x14ac:dyDescent="0.25">
      <c r="A74" s="8">
        <v>68</v>
      </c>
      <c r="B74" s="9" t="str">
        <f>IF(A74&lt;=Dane!$F$8,(1+(Dane!$F$7/12))^(Obliczenia!A74-1),"")</f>
        <v/>
      </c>
      <c r="C74" s="39" t="str">
        <f>IF(Obliczenia!A74&lt;=Dane!$F$8,C73-F73,"")</f>
        <v/>
      </c>
      <c r="D74" s="34" t="str">
        <f>IF(Obliczenia!A74&lt;=Dane!$F$8,D73,"")</f>
        <v/>
      </c>
      <c r="E74" s="40" t="str">
        <f>IF(Obliczenia!A74&lt;=Dane!$F$8,Obliczenia!C74*(Dane!$F$7/12),"")</f>
        <v/>
      </c>
      <c r="F74" s="41" t="str">
        <f>IF(Obliczenia!A74&lt;=Dane!$F$8,D74-E74,"")</f>
        <v/>
      </c>
      <c r="I74" s="8">
        <v>68</v>
      </c>
      <c r="J74" s="39" t="str">
        <f>IF(Obliczenia!I74&lt;=Dane!$F$8,J73-M73,"")</f>
        <v/>
      </c>
      <c r="K74" s="34" t="str">
        <f>IF(Obliczenia!I74&lt;=Dane!$F$8,L74+M74,"")</f>
        <v/>
      </c>
      <c r="L74" s="40" t="str">
        <f>IF(Obliczenia!I74&lt;=Dane!$F$8,Obliczenia!J74*(Dane!$F$7/12),"")</f>
        <v/>
      </c>
      <c r="M74" s="41" t="str">
        <f>IF(Obliczenia!I74&lt;=Dane!$F$8,Dane!$F$6/Dane!$F$8,"")</f>
        <v/>
      </c>
    </row>
    <row r="75" spans="1:13" x14ac:dyDescent="0.25">
      <c r="A75" s="8">
        <v>69</v>
      </c>
      <c r="B75" s="9" t="str">
        <f>IF(A75&lt;=Dane!$F$8,(1+(Dane!$F$7/12))^(Obliczenia!A75-1),"")</f>
        <v/>
      </c>
      <c r="C75" s="39" t="str">
        <f>IF(Obliczenia!A75&lt;=Dane!$F$8,C74-F74,"")</f>
        <v/>
      </c>
      <c r="D75" s="34" t="str">
        <f>IF(Obliczenia!A75&lt;=Dane!$F$8,D74,"")</f>
        <v/>
      </c>
      <c r="E75" s="40" t="str">
        <f>IF(Obliczenia!A75&lt;=Dane!$F$8,Obliczenia!C75*(Dane!$F$7/12),"")</f>
        <v/>
      </c>
      <c r="F75" s="41" t="str">
        <f>IF(Obliczenia!A75&lt;=Dane!$F$8,D75-E75,"")</f>
        <v/>
      </c>
      <c r="I75" s="8">
        <v>69</v>
      </c>
      <c r="J75" s="39" t="str">
        <f>IF(Obliczenia!I75&lt;=Dane!$F$8,J74-M74,"")</f>
        <v/>
      </c>
      <c r="K75" s="34" t="str">
        <f>IF(Obliczenia!I75&lt;=Dane!$F$8,L75+M75,"")</f>
        <v/>
      </c>
      <c r="L75" s="40" t="str">
        <f>IF(Obliczenia!I75&lt;=Dane!$F$8,Obliczenia!J75*(Dane!$F$7/12),"")</f>
        <v/>
      </c>
      <c r="M75" s="41" t="str">
        <f>IF(Obliczenia!I75&lt;=Dane!$F$8,Dane!$F$6/Dane!$F$8,"")</f>
        <v/>
      </c>
    </row>
    <row r="76" spans="1:13" x14ac:dyDescent="0.25">
      <c r="A76" s="8">
        <v>70</v>
      </c>
      <c r="B76" s="9" t="str">
        <f>IF(A76&lt;=Dane!$F$8,(1+(Dane!$F$7/12))^(Obliczenia!A76-1),"")</f>
        <v/>
      </c>
      <c r="C76" s="39" t="str">
        <f>IF(Obliczenia!A76&lt;=Dane!$F$8,C75-F75,"")</f>
        <v/>
      </c>
      <c r="D76" s="34" t="str">
        <f>IF(Obliczenia!A76&lt;=Dane!$F$8,D75,"")</f>
        <v/>
      </c>
      <c r="E76" s="40" t="str">
        <f>IF(Obliczenia!A76&lt;=Dane!$F$8,Obliczenia!C76*(Dane!$F$7/12),"")</f>
        <v/>
      </c>
      <c r="F76" s="41" t="str">
        <f>IF(Obliczenia!A76&lt;=Dane!$F$8,D76-E76,"")</f>
        <v/>
      </c>
      <c r="I76" s="8">
        <v>70</v>
      </c>
      <c r="J76" s="39" t="str">
        <f>IF(Obliczenia!I76&lt;=Dane!$F$8,J75-M75,"")</f>
        <v/>
      </c>
      <c r="K76" s="34" t="str">
        <f>IF(Obliczenia!I76&lt;=Dane!$F$8,L76+M76,"")</f>
        <v/>
      </c>
      <c r="L76" s="40" t="str">
        <f>IF(Obliczenia!I76&lt;=Dane!$F$8,Obliczenia!J76*(Dane!$F$7/12),"")</f>
        <v/>
      </c>
      <c r="M76" s="41" t="str">
        <f>IF(Obliczenia!I76&lt;=Dane!$F$8,Dane!$F$6/Dane!$F$8,"")</f>
        <v/>
      </c>
    </row>
    <row r="77" spans="1:13" x14ac:dyDescent="0.25">
      <c r="A77" s="8">
        <v>71</v>
      </c>
      <c r="B77" s="9" t="str">
        <f>IF(A77&lt;=Dane!$F$8,(1+(Dane!$F$7/12))^(Obliczenia!A77-1),"")</f>
        <v/>
      </c>
      <c r="C77" s="39" t="str">
        <f>IF(Obliczenia!A77&lt;=Dane!$F$8,C76-F76,"")</f>
        <v/>
      </c>
      <c r="D77" s="34" t="str">
        <f>IF(Obliczenia!A77&lt;=Dane!$F$8,D76,"")</f>
        <v/>
      </c>
      <c r="E77" s="40" t="str">
        <f>IF(Obliczenia!A77&lt;=Dane!$F$8,Obliczenia!C77*(Dane!$F$7/12),"")</f>
        <v/>
      </c>
      <c r="F77" s="41" t="str">
        <f>IF(Obliczenia!A77&lt;=Dane!$F$8,D77-E77,"")</f>
        <v/>
      </c>
      <c r="I77" s="8">
        <v>71</v>
      </c>
      <c r="J77" s="39" t="str">
        <f>IF(Obliczenia!I77&lt;=Dane!$F$8,J76-M76,"")</f>
        <v/>
      </c>
      <c r="K77" s="34" t="str">
        <f>IF(Obliczenia!I77&lt;=Dane!$F$8,L77+M77,"")</f>
        <v/>
      </c>
      <c r="L77" s="40" t="str">
        <f>IF(Obliczenia!I77&lt;=Dane!$F$8,Obliczenia!J77*(Dane!$F$7/12),"")</f>
        <v/>
      </c>
      <c r="M77" s="41" t="str">
        <f>IF(Obliczenia!I77&lt;=Dane!$F$8,Dane!$F$6/Dane!$F$8,"")</f>
        <v/>
      </c>
    </row>
    <row r="78" spans="1:13" x14ac:dyDescent="0.25">
      <c r="A78" s="8">
        <v>72</v>
      </c>
      <c r="B78" s="9" t="str">
        <f>IF(A78&lt;=Dane!$F$8,(1+(Dane!$F$7/12))^(Obliczenia!A78-1),"")</f>
        <v/>
      </c>
      <c r="C78" s="39" t="str">
        <f>IF(Obliczenia!A78&lt;=Dane!$F$8,C77-F77,"")</f>
        <v/>
      </c>
      <c r="D78" s="34" t="str">
        <f>IF(Obliczenia!A78&lt;=Dane!$F$8,D77,"")</f>
        <v/>
      </c>
      <c r="E78" s="40" t="str">
        <f>IF(Obliczenia!A78&lt;=Dane!$F$8,Obliczenia!C78*(Dane!$F$7/12),"")</f>
        <v/>
      </c>
      <c r="F78" s="41" t="str">
        <f>IF(Obliczenia!A78&lt;=Dane!$F$8,D78-E78,"")</f>
        <v/>
      </c>
      <c r="I78" s="8">
        <v>72</v>
      </c>
      <c r="J78" s="39" t="str">
        <f>IF(Obliczenia!I78&lt;=Dane!$F$8,J77-M77,"")</f>
        <v/>
      </c>
      <c r="K78" s="34" t="str">
        <f>IF(Obliczenia!I78&lt;=Dane!$F$8,L78+M78,"")</f>
        <v/>
      </c>
      <c r="L78" s="40" t="str">
        <f>IF(Obliczenia!I78&lt;=Dane!$F$8,Obliczenia!J78*(Dane!$F$7/12),"")</f>
        <v/>
      </c>
      <c r="M78" s="41" t="str">
        <f>IF(Obliczenia!I78&lt;=Dane!$F$8,Dane!$F$6/Dane!$F$8,"")</f>
        <v/>
      </c>
    </row>
    <row r="79" spans="1:13" x14ac:dyDescent="0.25">
      <c r="A79" s="8">
        <v>73</v>
      </c>
      <c r="B79" s="9" t="str">
        <f>IF(A79&lt;=Dane!$F$8,(1+(Dane!$F$7/12))^(Obliczenia!A79-1),"")</f>
        <v/>
      </c>
      <c r="C79" s="39" t="str">
        <f>IF(Obliczenia!A79&lt;=Dane!$F$8,C78-F78,"")</f>
        <v/>
      </c>
      <c r="D79" s="34" t="str">
        <f>IF(Obliczenia!A79&lt;=Dane!$F$8,D78,"")</f>
        <v/>
      </c>
      <c r="E79" s="40" t="str">
        <f>IF(Obliczenia!A79&lt;=Dane!$F$8,Obliczenia!C79*(Dane!$F$7/12),"")</f>
        <v/>
      </c>
      <c r="F79" s="41" t="str">
        <f>IF(Obliczenia!A79&lt;=Dane!$F$8,D79-E79,"")</f>
        <v/>
      </c>
      <c r="I79" s="8">
        <v>73</v>
      </c>
      <c r="J79" s="39" t="str">
        <f>IF(Obliczenia!I79&lt;=Dane!$F$8,J78-M78,"")</f>
        <v/>
      </c>
      <c r="K79" s="34" t="str">
        <f>IF(Obliczenia!I79&lt;=Dane!$F$8,L79+M79,"")</f>
        <v/>
      </c>
      <c r="L79" s="40" t="str">
        <f>IF(Obliczenia!I79&lt;=Dane!$F$8,Obliczenia!J79*(Dane!$F$7/12),"")</f>
        <v/>
      </c>
      <c r="M79" s="41" t="str">
        <f>IF(Obliczenia!I79&lt;=Dane!$F$8,Dane!$F$6/Dane!$F$8,"")</f>
        <v/>
      </c>
    </row>
    <row r="80" spans="1:13" x14ac:dyDescent="0.25">
      <c r="A80" s="8">
        <v>74</v>
      </c>
      <c r="B80" s="9" t="str">
        <f>IF(A80&lt;=Dane!$F$8,(1+(Dane!$F$7/12))^(Obliczenia!A80-1),"")</f>
        <v/>
      </c>
      <c r="C80" s="39" t="str">
        <f>IF(Obliczenia!A80&lt;=Dane!$F$8,C79-F79,"")</f>
        <v/>
      </c>
      <c r="D80" s="34" t="str">
        <f>IF(Obliczenia!A80&lt;=Dane!$F$8,D79,"")</f>
        <v/>
      </c>
      <c r="E80" s="40" t="str">
        <f>IF(Obliczenia!A80&lt;=Dane!$F$8,Obliczenia!C80*(Dane!$F$7/12),"")</f>
        <v/>
      </c>
      <c r="F80" s="41" t="str">
        <f>IF(Obliczenia!A80&lt;=Dane!$F$8,D80-E80,"")</f>
        <v/>
      </c>
      <c r="I80" s="8">
        <v>74</v>
      </c>
      <c r="J80" s="39" t="str">
        <f>IF(Obliczenia!I80&lt;=Dane!$F$8,J79-M79,"")</f>
        <v/>
      </c>
      <c r="K80" s="34" t="str">
        <f>IF(Obliczenia!I80&lt;=Dane!$F$8,L80+M80,"")</f>
        <v/>
      </c>
      <c r="L80" s="40" t="str">
        <f>IF(Obliczenia!I80&lt;=Dane!$F$8,Obliczenia!J80*(Dane!$F$7/12),"")</f>
        <v/>
      </c>
      <c r="M80" s="41" t="str">
        <f>IF(Obliczenia!I80&lt;=Dane!$F$8,Dane!$F$6/Dane!$F$8,"")</f>
        <v/>
      </c>
    </row>
    <row r="81" spans="1:16" x14ac:dyDescent="0.25">
      <c r="A81" s="8">
        <v>75</v>
      </c>
      <c r="B81" s="9" t="str">
        <f>IF(A81&lt;=Dane!$F$8,(1+(Dane!$F$7/12))^(Obliczenia!A81-1),"")</f>
        <v/>
      </c>
      <c r="C81" s="39" t="str">
        <f>IF(Obliczenia!A81&lt;=Dane!$F$8,C80-F80,"")</f>
        <v/>
      </c>
      <c r="D81" s="34" t="str">
        <f>IF(Obliczenia!A81&lt;=Dane!$F$8,D80,"")</f>
        <v/>
      </c>
      <c r="E81" s="40" t="str">
        <f>IF(Obliczenia!A81&lt;=Dane!$F$8,Obliczenia!C81*(Dane!$F$7/12),"")</f>
        <v/>
      </c>
      <c r="F81" s="41" t="str">
        <f>IF(Obliczenia!A81&lt;=Dane!$F$8,D81-E81,"")</f>
        <v/>
      </c>
      <c r="I81" s="8">
        <v>75</v>
      </c>
      <c r="J81" s="39" t="str">
        <f>IF(Obliczenia!I81&lt;=Dane!$F$8,J80-M80,"")</f>
        <v/>
      </c>
      <c r="K81" s="34" t="str">
        <f>IF(Obliczenia!I81&lt;=Dane!$F$8,L81+M81,"")</f>
        <v/>
      </c>
      <c r="L81" s="40" t="str">
        <f>IF(Obliczenia!I81&lt;=Dane!$F$8,Obliczenia!J81*(Dane!$F$7/12),"")</f>
        <v/>
      </c>
      <c r="M81" s="41" t="str">
        <f>IF(Obliczenia!I81&lt;=Dane!$F$8,Dane!$F$6/Dane!$F$8,"")</f>
        <v/>
      </c>
    </row>
    <row r="82" spans="1:16" x14ac:dyDescent="0.25">
      <c r="A82" s="8">
        <v>76</v>
      </c>
      <c r="B82" s="9" t="str">
        <f>IF(A82&lt;=Dane!$F$8,(1+(Dane!$F$7/12))^(Obliczenia!A82-1),"")</f>
        <v/>
      </c>
      <c r="C82" s="39" t="str">
        <f>IF(Obliczenia!A82&lt;=Dane!$F$8,C81-F81,"")</f>
        <v/>
      </c>
      <c r="D82" s="34" t="str">
        <f>IF(Obliczenia!A82&lt;=Dane!$F$8,D81,"")</f>
        <v/>
      </c>
      <c r="E82" s="40" t="str">
        <f>IF(Obliczenia!A82&lt;=Dane!$F$8,Obliczenia!C82*(Dane!$F$7/12),"")</f>
        <v/>
      </c>
      <c r="F82" s="41" t="str">
        <f>IF(Obliczenia!A82&lt;=Dane!$F$8,D82-E82,"")</f>
        <v/>
      </c>
      <c r="I82" s="8">
        <v>76</v>
      </c>
      <c r="J82" s="39" t="str">
        <f>IF(Obliczenia!I82&lt;=Dane!$F$8,J81-M81,"")</f>
        <v/>
      </c>
      <c r="K82" s="34" t="str">
        <f>IF(Obliczenia!I82&lt;=Dane!$F$8,L82+M82,"")</f>
        <v/>
      </c>
      <c r="L82" s="40" t="str">
        <f>IF(Obliczenia!I82&lt;=Dane!$F$8,Obliczenia!J82*(Dane!$F$7/12),"")</f>
        <v/>
      </c>
      <c r="M82" s="41" t="str">
        <f>IF(Obliczenia!I82&lt;=Dane!$F$8,Dane!$F$6/Dane!$F$8,"")</f>
        <v/>
      </c>
    </row>
    <row r="83" spans="1:16" x14ac:dyDescent="0.25">
      <c r="A83" s="8">
        <v>77</v>
      </c>
      <c r="B83" s="9" t="str">
        <f>IF(A83&lt;=Dane!$F$8,(1+(Dane!$F$7/12))^(Obliczenia!A83-1),"")</f>
        <v/>
      </c>
      <c r="C83" s="39" t="str">
        <f>IF(Obliczenia!A83&lt;=Dane!$F$8,C82-F82,"")</f>
        <v/>
      </c>
      <c r="D83" s="34" t="str">
        <f>IF(Obliczenia!A83&lt;=Dane!$F$8,D82,"")</f>
        <v/>
      </c>
      <c r="E83" s="40" t="str">
        <f>IF(Obliczenia!A83&lt;=Dane!$F$8,Obliczenia!C83*(Dane!$F$7/12),"")</f>
        <v/>
      </c>
      <c r="F83" s="41" t="str">
        <f>IF(Obliczenia!A83&lt;=Dane!$F$8,D83-E83,"")</f>
        <v/>
      </c>
      <c r="I83" s="8">
        <v>77</v>
      </c>
      <c r="J83" s="39" t="str">
        <f>IF(Obliczenia!I83&lt;=Dane!$F$8,J82-M82,"")</f>
        <v/>
      </c>
      <c r="K83" s="34" t="str">
        <f>IF(Obliczenia!I83&lt;=Dane!$F$8,L83+M83,"")</f>
        <v/>
      </c>
      <c r="L83" s="40" t="str">
        <f>IF(Obliczenia!I83&lt;=Dane!$F$8,Obliczenia!J83*(Dane!$F$7/12),"")</f>
        <v/>
      </c>
      <c r="M83" s="41" t="str">
        <f>IF(Obliczenia!I83&lt;=Dane!$F$8,Dane!$F$6/Dane!$F$8,"")</f>
        <v/>
      </c>
    </row>
    <row r="84" spans="1:16" x14ac:dyDescent="0.25">
      <c r="A84" s="8">
        <v>78</v>
      </c>
      <c r="B84" s="9" t="str">
        <f>IF(A84&lt;=Dane!$F$8,(1+(Dane!$F$7/12))^(Obliczenia!A84-1),"")</f>
        <v/>
      </c>
      <c r="C84" s="39" t="str">
        <f>IF(Obliczenia!A84&lt;=Dane!$F$8,C83-F83,"")</f>
        <v/>
      </c>
      <c r="D84" s="34" t="str">
        <f>IF(Obliczenia!A84&lt;=Dane!$F$8,D83,"")</f>
        <v/>
      </c>
      <c r="E84" s="40" t="str">
        <f>IF(Obliczenia!A84&lt;=Dane!$F$8,Obliczenia!C84*(Dane!$F$7/12),"")</f>
        <v/>
      </c>
      <c r="F84" s="41" t="str">
        <f>IF(Obliczenia!A84&lt;=Dane!$F$8,D84-E84,"")</f>
        <v/>
      </c>
      <c r="I84" s="8">
        <v>78</v>
      </c>
      <c r="J84" s="39" t="str">
        <f>IF(Obliczenia!I84&lt;=Dane!$F$8,J83-M83,"")</f>
        <v/>
      </c>
      <c r="K84" s="34" t="str">
        <f>IF(Obliczenia!I84&lt;=Dane!$F$8,L84+M84,"")</f>
        <v/>
      </c>
      <c r="L84" s="40" t="str">
        <f>IF(Obliczenia!I84&lt;=Dane!$F$8,Obliczenia!J84*(Dane!$F$7/12),"")</f>
        <v/>
      </c>
      <c r="M84" s="41" t="str">
        <f>IF(Obliczenia!I84&lt;=Dane!$F$8,Dane!$F$6/Dane!$F$8,"")</f>
        <v/>
      </c>
    </row>
    <row r="85" spans="1:16" x14ac:dyDescent="0.25">
      <c r="A85" s="8">
        <v>79</v>
      </c>
      <c r="B85" s="9" t="str">
        <f>IF(A85&lt;=Dane!$F$8,(1+(Dane!$F$7/12))^(Obliczenia!A85-1),"")</f>
        <v/>
      </c>
      <c r="C85" s="39" t="str">
        <f>IF(Obliczenia!A85&lt;=Dane!$F$8,C84-F84,"")</f>
        <v/>
      </c>
      <c r="D85" s="34" t="str">
        <f>IF(Obliczenia!A85&lt;=Dane!$F$8,D84,"")</f>
        <v/>
      </c>
      <c r="E85" s="40" t="str">
        <f>IF(Obliczenia!A85&lt;=Dane!$F$8,Obliczenia!C85*(Dane!$F$7/12),"")</f>
        <v/>
      </c>
      <c r="F85" s="41" t="str">
        <f>IF(Obliczenia!A85&lt;=Dane!$F$8,D85-E85,"")</f>
        <v/>
      </c>
      <c r="I85" s="8">
        <v>79</v>
      </c>
      <c r="J85" s="39" t="str">
        <f>IF(Obliczenia!I85&lt;=Dane!$F$8,J84-M84,"")</f>
        <v/>
      </c>
      <c r="K85" s="34" t="str">
        <f>IF(Obliczenia!I85&lt;=Dane!$F$8,L85+M85,"")</f>
        <v/>
      </c>
      <c r="L85" s="40" t="str">
        <f>IF(Obliczenia!I85&lt;=Dane!$F$8,Obliczenia!J85*(Dane!$F$7/12),"")</f>
        <v/>
      </c>
      <c r="M85" s="41" t="str">
        <f>IF(Obliczenia!I85&lt;=Dane!$F$8,Dane!$F$6/Dane!$F$8,"")</f>
        <v/>
      </c>
    </row>
    <row r="86" spans="1:16" x14ac:dyDescent="0.25">
      <c r="A86" s="8">
        <v>80</v>
      </c>
      <c r="B86" s="9" t="str">
        <f>IF(A86&lt;=Dane!$F$8,(1+(Dane!$F$7/12))^(Obliczenia!A86-1),"")</f>
        <v/>
      </c>
      <c r="C86" s="39" t="str">
        <f>IF(Obliczenia!A86&lt;=Dane!$F$8,C85-F85,"")</f>
        <v/>
      </c>
      <c r="D86" s="34" t="str">
        <f>IF(Obliczenia!A86&lt;=Dane!$F$8,D85,"")</f>
        <v/>
      </c>
      <c r="E86" s="40" t="str">
        <f>IF(Obliczenia!A86&lt;=Dane!$F$8,Obliczenia!C86*(Dane!$F$7/12),"")</f>
        <v/>
      </c>
      <c r="F86" s="41" t="str">
        <f>IF(Obliczenia!A86&lt;=Dane!$F$8,D86-E86,"")</f>
        <v/>
      </c>
      <c r="I86" s="8">
        <v>80</v>
      </c>
      <c r="J86" s="39" t="str">
        <f>IF(Obliczenia!I86&lt;=Dane!$F$8,J85-M85,"")</f>
        <v/>
      </c>
      <c r="K86" s="34" t="str">
        <f>IF(Obliczenia!I86&lt;=Dane!$F$8,L86+M86,"")</f>
        <v/>
      </c>
      <c r="L86" s="40" t="str">
        <f>IF(Obliczenia!I86&lt;=Dane!$F$8,Obliczenia!J86*(Dane!$F$7/12),"")</f>
        <v/>
      </c>
      <c r="M86" s="41" t="str">
        <f>IF(Obliczenia!I86&lt;=Dane!$F$8,Dane!$F$6/Dane!$F$8,"")</f>
        <v/>
      </c>
    </row>
    <row r="87" spans="1:16" x14ac:dyDescent="0.25">
      <c r="A87" s="8">
        <v>81</v>
      </c>
      <c r="B87" s="9" t="str">
        <f>IF(A87&lt;=Dane!$F$8,(1+(Dane!$F$7/12))^(Obliczenia!A87-1),"")</f>
        <v/>
      </c>
      <c r="C87" s="39" t="str">
        <f>IF(Obliczenia!A87&lt;=Dane!$F$8,C86-F86,"")</f>
        <v/>
      </c>
      <c r="D87" s="34" t="str">
        <f>IF(Obliczenia!A87&lt;=Dane!$F$8,D86,"")</f>
        <v/>
      </c>
      <c r="E87" s="40" t="str">
        <f>IF(Obliczenia!A87&lt;=Dane!$F$8,Obliczenia!C87*(Dane!$F$7/12),"")</f>
        <v/>
      </c>
      <c r="F87" s="41" t="str">
        <f>IF(Obliczenia!A87&lt;=Dane!$F$8,D87-E87,"")</f>
        <v/>
      </c>
      <c r="I87" s="8">
        <v>81</v>
      </c>
      <c r="J87" s="39" t="str">
        <f>IF(Obliczenia!I87&lt;=Dane!$F$8,J86-M86,"")</f>
        <v/>
      </c>
      <c r="K87" s="34" t="str">
        <f>IF(Obliczenia!I87&lt;=Dane!$F$8,L87+M87,"")</f>
        <v/>
      </c>
      <c r="L87" s="40" t="str">
        <f>IF(Obliczenia!I87&lt;=Dane!$F$8,Obliczenia!J87*(Dane!$F$7/12),"")</f>
        <v/>
      </c>
      <c r="M87" s="41" t="str">
        <f>IF(Obliczenia!I87&lt;=Dane!$F$8,Dane!$F$6/Dane!$F$8,"")</f>
        <v/>
      </c>
    </row>
    <row r="88" spans="1:16" x14ac:dyDescent="0.25">
      <c r="A88" s="8">
        <v>82</v>
      </c>
      <c r="B88" s="9" t="str">
        <f>IF(A88&lt;=Dane!$F$8,(1+(Dane!$F$7/12))^(Obliczenia!A88-1),"")</f>
        <v/>
      </c>
      <c r="C88" s="39" t="str">
        <f>IF(Obliczenia!A88&lt;=Dane!$F$8,C87-F87,"")</f>
        <v/>
      </c>
      <c r="D88" s="34" t="str">
        <f>IF(Obliczenia!A88&lt;=Dane!$F$8,D87,"")</f>
        <v/>
      </c>
      <c r="E88" s="40" t="str">
        <f>IF(Obliczenia!A88&lt;=Dane!$F$8,Obliczenia!C88*(Dane!$F$7/12),"")</f>
        <v/>
      </c>
      <c r="F88" s="41" t="str">
        <f>IF(Obliczenia!A88&lt;=Dane!$F$8,D88-E88,"")</f>
        <v/>
      </c>
      <c r="I88" s="8">
        <v>82</v>
      </c>
      <c r="J88" s="39" t="str">
        <f>IF(Obliczenia!I88&lt;=Dane!$F$8,J87-M87,"")</f>
        <v/>
      </c>
      <c r="K88" s="34" t="str">
        <f>IF(Obliczenia!I88&lt;=Dane!$F$8,L88+M88,"")</f>
        <v/>
      </c>
      <c r="L88" s="40" t="str">
        <f>IF(Obliczenia!I88&lt;=Dane!$F$8,Obliczenia!J88*(Dane!$F$7/12),"")</f>
        <v/>
      </c>
      <c r="M88" s="41" t="str">
        <f>IF(Obliczenia!I88&lt;=Dane!$F$8,Dane!$F$6/Dane!$F$8,"")</f>
        <v/>
      </c>
    </row>
    <row r="89" spans="1:16" x14ac:dyDescent="0.25">
      <c r="A89" s="8">
        <v>83</v>
      </c>
      <c r="B89" s="9" t="str">
        <f>IF(A89&lt;=Dane!$F$8,(1+(Dane!$F$7/12))^(Obliczenia!A89-1),"")</f>
        <v/>
      </c>
      <c r="C89" s="39" t="str">
        <f>IF(Obliczenia!A89&lt;=Dane!$F$8,C88-F88,"")</f>
        <v/>
      </c>
      <c r="D89" s="34" t="str">
        <f>IF(Obliczenia!A89&lt;=Dane!$F$8,D88,"")</f>
        <v/>
      </c>
      <c r="E89" s="40" t="str">
        <f>IF(Obliczenia!A89&lt;=Dane!$F$8,Obliczenia!C89*(Dane!$F$7/12),"")</f>
        <v/>
      </c>
      <c r="F89" s="41" t="str">
        <f>IF(Obliczenia!A89&lt;=Dane!$F$8,D89-E89,"")</f>
        <v/>
      </c>
      <c r="I89" s="8">
        <v>83</v>
      </c>
      <c r="J89" s="39" t="str">
        <f>IF(Obliczenia!I89&lt;=Dane!$F$8,J88-M88,"")</f>
        <v/>
      </c>
      <c r="K89" s="34" t="str">
        <f>IF(Obliczenia!I89&lt;=Dane!$F$8,L89+M89,"")</f>
        <v/>
      </c>
      <c r="L89" s="40" t="str">
        <f>IF(Obliczenia!I89&lt;=Dane!$F$8,Obliczenia!J89*(Dane!$F$7/12),"")</f>
        <v/>
      </c>
      <c r="M89" s="41" t="str">
        <f>IF(Obliczenia!I89&lt;=Dane!$F$8,Dane!$F$6/Dane!$F$8,"")</f>
        <v/>
      </c>
    </row>
    <row r="90" spans="1:16" x14ac:dyDescent="0.25">
      <c r="A90" s="8">
        <v>84</v>
      </c>
      <c r="B90" s="9" t="str">
        <f>IF(A90&lt;=Dane!$F$8,(1+(Dane!$F$7/12))^(Obliczenia!A90-1),"")</f>
        <v/>
      </c>
      <c r="C90" s="39" t="str">
        <f>IF(Obliczenia!A90&lt;=Dane!$F$8,C89-F89,"")</f>
        <v/>
      </c>
      <c r="D90" s="34" t="str">
        <f>IF(Obliczenia!A90&lt;=Dane!$F$8,D89,"")</f>
        <v/>
      </c>
      <c r="E90" s="40" t="str">
        <f>IF(Obliczenia!A90&lt;=Dane!$F$8,Obliczenia!C90*(Dane!$F$7/12),"")</f>
        <v/>
      </c>
      <c r="F90" s="41" t="str">
        <f>IF(Obliczenia!A90&lt;=Dane!$F$8,D90-E90,"")</f>
        <v/>
      </c>
      <c r="I90" s="8">
        <v>84</v>
      </c>
      <c r="J90" s="39" t="str">
        <f>IF(Obliczenia!I90&lt;=Dane!$F$8,J89-M89,"")</f>
        <v/>
      </c>
      <c r="K90" s="34" t="str">
        <f>IF(Obliczenia!I90&lt;=Dane!$F$8,L90+M90,"")</f>
        <v/>
      </c>
      <c r="L90" s="40" t="str">
        <f>IF(Obliczenia!I90&lt;=Dane!$F$8,Obliczenia!J90*(Dane!$F$7/12),"")</f>
        <v/>
      </c>
      <c r="M90" s="41" t="str">
        <f>IF(Obliczenia!I90&lt;=Dane!$F$8,Dane!$F$6/Dane!$F$8,"")</f>
        <v/>
      </c>
      <c r="P90" s="33"/>
    </row>
    <row r="91" spans="1:16" x14ac:dyDescent="0.25">
      <c r="A91" s="8">
        <v>85</v>
      </c>
      <c r="B91" s="9" t="str">
        <f>IF(A91&lt;=Dane!$F$8,(1+(Dane!$F$7/12))^(Obliczenia!A91-1),"")</f>
        <v/>
      </c>
      <c r="C91" s="39" t="str">
        <f>IF(Obliczenia!A91&lt;=Dane!$F$8,C90-F90,"")</f>
        <v/>
      </c>
      <c r="D91" s="34" t="str">
        <f>IF(Obliczenia!A91&lt;=Dane!$F$8,D90,"")</f>
        <v/>
      </c>
      <c r="E91" s="40" t="str">
        <f>IF(Obliczenia!A91&lt;=Dane!$F$8,Obliczenia!C91*(Dane!$F$7/12),"")</f>
        <v/>
      </c>
      <c r="F91" s="41" t="str">
        <f>IF(Obliczenia!A91&lt;=Dane!$F$8,D91-E91,"")</f>
        <v/>
      </c>
      <c r="I91" s="8">
        <v>85</v>
      </c>
      <c r="J91" s="39" t="str">
        <f>IF(Obliczenia!I91&lt;=Dane!$F$8,J90-M90,"")</f>
        <v/>
      </c>
      <c r="K91" s="34" t="str">
        <f>IF(Obliczenia!I91&lt;=Dane!$F$8,L91+M91,"")</f>
        <v/>
      </c>
      <c r="L91" s="40" t="str">
        <f>IF(Obliczenia!I91&lt;=Dane!$F$8,Obliczenia!J91*(Dane!$F$7/12),"")</f>
        <v/>
      </c>
      <c r="M91" s="41" t="str">
        <f>IF(Obliczenia!I91&lt;=Dane!$F$8,Dane!$F$6/Dane!$F$8,"")</f>
        <v/>
      </c>
    </row>
    <row r="92" spans="1:16" x14ac:dyDescent="0.25">
      <c r="A92" s="8">
        <v>86</v>
      </c>
      <c r="B92" s="9" t="str">
        <f>IF(A92&lt;=Dane!$F$8,(1+(Dane!$F$7/12))^(Obliczenia!A92-1),"")</f>
        <v/>
      </c>
      <c r="C92" s="39" t="str">
        <f>IF(Obliczenia!A92&lt;=Dane!$F$8,C91-F91,"")</f>
        <v/>
      </c>
      <c r="D92" s="34" t="str">
        <f>IF(Obliczenia!A92&lt;=Dane!$F$8,D91,"")</f>
        <v/>
      </c>
      <c r="E92" s="40" t="str">
        <f>IF(Obliczenia!A92&lt;=Dane!$F$8,Obliczenia!C92*(Dane!$F$7/12),"")</f>
        <v/>
      </c>
      <c r="F92" s="41" t="str">
        <f>IF(Obliczenia!A92&lt;=Dane!$F$8,D92-E92,"")</f>
        <v/>
      </c>
      <c r="I92" s="8">
        <v>86</v>
      </c>
      <c r="J92" s="39" t="str">
        <f>IF(Obliczenia!I92&lt;=Dane!$F$8,J91-M91,"")</f>
        <v/>
      </c>
      <c r="K92" s="34" t="str">
        <f>IF(Obliczenia!I92&lt;=Dane!$F$8,L92+M92,"")</f>
        <v/>
      </c>
      <c r="L92" s="40" t="str">
        <f>IF(Obliczenia!I92&lt;=Dane!$F$8,Obliczenia!J92*(Dane!$F$7/12),"")</f>
        <v/>
      </c>
      <c r="M92" s="41" t="str">
        <f>IF(Obliczenia!I92&lt;=Dane!$F$8,Dane!$F$6/Dane!$F$8,"")</f>
        <v/>
      </c>
    </row>
    <row r="93" spans="1:16" x14ac:dyDescent="0.25">
      <c r="A93" s="8">
        <v>87</v>
      </c>
      <c r="B93" s="9" t="str">
        <f>IF(A93&lt;=Dane!$F$8,(1+(Dane!$F$7/12))^(Obliczenia!A93-1),"")</f>
        <v/>
      </c>
      <c r="C93" s="39" t="str">
        <f>IF(Obliczenia!A93&lt;=Dane!$F$8,C92-F92,"")</f>
        <v/>
      </c>
      <c r="D93" s="34" t="str">
        <f>IF(Obliczenia!A93&lt;=Dane!$F$8,D92,"")</f>
        <v/>
      </c>
      <c r="E93" s="40" t="str">
        <f>IF(Obliczenia!A93&lt;=Dane!$F$8,Obliczenia!C93*(Dane!$F$7/12),"")</f>
        <v/>
      </c>
      <c r="F93" s="41" t="str">
        <f>IF(Obliczenia!A93&lt;=Dane!$F$8,D93-E93,"")</f>
        <v/>
      </c>
      <c r="I93" s="8">
        <v>87</v>
      </c>
      <c r="J93" s="39" t="str">
        <f>IF(Obliczenia!I93&lt;=Dane!$F$8,J92-M92,"")</f>
        <v/>
      </c>
      <c r="K93" s="34" t="str">
        <f>IF(Obliczenia!I93&lt;=Dane!$F$8,L93+M93,"")</f>
        <v/>
      </c>
      <c r="L93" s="40" t="str">
        <f>IF(Obliczenia!I93&lt;=Dane!$F$8,Obliczenia!J93*(Dane!$F$7/12),"")</f>
        <v/>
      </c>
      <c r="M93" s="41" t="str">
        <f>IF(Obliczenia!I93&lt;=Dane!$F$8,Dane!$F$6/Dane!$F$8,"")</f>
        <v/>
      </c>
    </row>
    <row r="94" spans="1:16" x14ac:dyDescent="0.25">
      <c r="A94" s="8">
        <v>88</v>
      </c>
      <c r="B94" s="9" t="str">
        <f>IF(A94&lt;=Dane!$F$8,(1+(Dane!$F$7/12))^(Obliczenia!A94-1),"")</f>
        <v/>
      </c>
      <c r="C94" s="39" t="str">
        <f>IF(Obliczenia!A94&lt;=Dane!$F$8,C93-F93,"")</f>
        <v/>
      </c>
      <c r="D94" s="34" t="str">
        <f>IF(Obliczenia!A94&lt;=Dane!$F$8,D93,"")</f>
        <v/>
      </c>
      <c r="E94" s="40" t="str">
        <f>IF(Obliczenia!A94&lt;=Dane!$F$8,Obliczenia!C94*(Dane!$F$7/12),"")</f>
        <v/>
      </c>
      <c r="F94" s="41" t="str">
        <f>IF(Obliczenia!A94&lt;=Dane!$F$8,D94-E94,"")</f>
        <v/>
      </c>
      <c r="I94" s="8">
        <v>88</v>
      </c>
      <c r="J94" s="39" t="str">
        <f>IF(Obliczenia!I94&lt;=Dane!$F$8,J93-M93,"")</f>
        <v/>
      </c>
      <c r="K94" s="34" t="str">
        <f>IF(Obliczenia!I94&lt;=Dane!$F$8,L94+M94,"")</f>
        <v/>
      </c>
      <c r="L94" s="40" t="str">
        <f>IF(Obliczenia!I94&lt;=Dane!$F$8,Obliczenia!J94*(Dane!$F$7/12),"")</f>
        <v/>
      </c>
      <c r="M94" s="41" t="str">
        <f>IF(Obliczenia!I94&lt;=Dane!$F$8,Dane!$F$6/Dane!$F$8,"")</f>
        <v/>
      </c>
    </row>
    <row r="95" spans="1:16" x14ac:dyDescent="0.25">
      <c r="A95" s="8">
        <v>89</v>
      </c>
      <c r="B95" s="9" t="str">
        <f>IF(A95&lt;=Dane!$F$8,(1+(Dane!$F$7/12))^(Obliczenia!A95-1),"")</f>
        <v/>
      </c>
      <c r="C95" s="39" t="str">
        <f>IF(Obliczenia!A95&lt;=Dane!$F$8,C94-F94,"")</f>
        <v/>
      </c>
      <c r="D95" s="34" t="str">
        <f>IF(Obliczenia!A95&lt;=Dane!$F$8,D94,"")</f>
        <v/>
      </c>
      <c r="E95" s="40" t="str">
        <f>IF(Obliczenia!A95&lt;=Dane!$F$8,Obliczenia!C95*(Dane!$F$7/12),"")</f>
        <v/>
      </c>
      <c r="F95" s="41" t="str">
        <f>IF(Obliczenia!A95&lt;=Dane!$F$8,D95-E95,"")</f>
        <v/>
      </c>
      <c r="I95" s="8">
        <v>89</v>
      </c>
      <c r="J95" s="39" t="str">
        <f>IF(Obliczenia!I95&lt;=Dane!$F$8,J94-M94,"")</f>
        <v/>
      </c>
      <c r="K95" s="34" t="str">
        <f>IF(Obliczenia!I95&lt;=Dane!$F$8,L95+M95,"")</f>
        <v/>
      </c>
      <c r="L95" s="40" t="str">
        <f>IF(Obliczenia!I95&lt;=Dane!$F$8,Obliczenia!J95*(Dane!$F$7/12),"")</f>
        <v/>
      </c>
      <c r="M95" s="41" t="str">
        <f>IF(Obliczenia!I95&lt;=Dane!$F$8,Dane!$F$6/Dane!$F$8,"")</f>
        <v/>
      </c>
    </row>
    <row r="96" spans="1:16" x14ac:dyDescent="0.25">
      <c r="A96" s="8">
        <v>90</v>
      </c>
      <c r="B96" s="9" t="str">
        <f>IF(A96&lt;=Dane!$F$8,(1+(Dane!$F$7/12))^(Obliczenia!A96-1),"")</f>
        <v/>
      </c>
      <c r="C96" s="39" t="str">
        <f>IF(Obliczenia!A96&lt;=Dane!$F$8,C95-F95,"")</f>
        <v/>
      </c>
      <c r="D96" s="34" t="str">
        <f>IF(Obliczenia!A96&lt;=Dane!$F$8,D95,"")</f>
        <v/>
      </c>
      <c r="E96" s="40" t="str">
        <f>IF(Obliczenia!A96&lt;=Dane!$F$8,Obliczenia!C96*(Dane!$F$7/12),"")</f>
        <v/>
      </c>
      <c r="F96" s="41" t="str">
        <f>IF(Obliczenia!A96&lt;=Dane!$F$8,D96-E96,"")</f>
        <v/>
      </c>
      <c r="I96" s="8">
        <v>90</v>
      </c>
      <c r="J96" s="39" t="str">
        <f>IF(Obliczenia!I96&lt;=Dane!$F$8,J95-M95,"")</f>
        <v/>
      </c>
      <c r="K96" s="34" t="str">
        <f>IF(Obliczenia!I96&lt;=Dane!$F$8,L96+M96,"")</f>
        <v/>
      </c>
      <c r="L96" s="40" t="str">
        <f>IF(Obliczenia!I96&lt;=Dane!$F$8,Obliczenia!J96*(Dane!$F$7/12),"")</f>
        <v/>
      </c>
      <c r="M96" s="41" t="str">
        <f>IF(Obliczenia!I96&lt;=Dane!$F$8,Dane!$F$6/Dane!$F$8,"")</f>
        <v/>
      </c>
    </row>
    <row r="97" spans="1:13" x14ac:dyDescent="0.25">
      <c r="A97" s="8">
        <v>91</v>
      </c>
      <c r="B97" s="9" t="str">
        <f>IF(A97&lt;=Dane!$F$8,(1+(Dane!$F$7/12))^(Obliczenia!A97-1),"")</f>
        <v/>
      </c>
      <c r="C97" s="39" t="str">
        <f>IF(Obliczenia!A97&lt;=Dane!$F$8,C96-F96,"")</f>
        <v/>
      </c>
      <c r="D97" s="34" t="str">
        <f>IF(Obliczenia!A97&lt;=Dane!$F$8,D96,"")</f>
        <v/>
      </c>
      <c r="E97" s="40" t="str">
        <f>IF(Obliczenia!A97&lt;=Dane!$F$8,Obliczenia!C97*(Dane!$F$7/12),"")</f>
        <v/>
      </c>
      <c r="F97" s="41" t="str">
        <f>IF(Obliczenia!A97&lt;=Dane!$F$8,D97-E97,"")</f>
        <v/>
      </c>
      <c r="I97" s="8">
        <v>91</v>
      </c>
      <c r="J97" s="39" t="str">
        <f>IF(Obliczenia!I97&lt;=Dane!$F$8,J96-M96,"")</f>
        <v/>
      </c>
      <c r="K97" s="34" t="str">
        <f>IF(Obliczenia!I97&lt;=Dane!$F$8,L97+M97,"")</f>
        <v/>
      </c>
      <c r="L97" s="40" t="str">
        <f>IF(Obliczenia!I97&lt;=Dane!$F$8,Obliczenia!J97*(Dane!$F$7/12),"")</f>
        <v/>
      </c>
      <c r="M97" s="41" t="str">
        <f>IF(Obliczenia!I97&lt;=Dane!$F$8,Dane!$F$6/Dane!$F$8,"")</f>
        <v/>
      </c>
    </row>
    <row r="98" spans="1:13" x14ac:dyDescent="0.25">
      <c r="A98" s="8">
        <v>92</v>
      </c>
      <c r="B98" s="9" t="str">
        <f>IF(A98&lt;=Dane!$F$8,(1+(Dane!$F$7/12))^(Obliczenia!A98-1),"")</f>
        <v/>
      </c>
      <c r="C98" s="39" t="str">
        <f>IF(Obliczenia!A98&lt;=Dane!$F$8,C97-F97,"")</f>
        <v/>
      </c>
      <c r="D98" s="34" t="str">
        <f>IF(Obliczenia!A98&lt;=Dane!$F$8,D97,"")</f>
        <v/>
      </c>
      <c r="E98" s="40" t="str">
        <f>IF(Obliczenia!A98&lt;=Dane!$F$8,Obliczenia!C98*(Dane!$F$7/12),"")</f>
        <v/>
      </c>
      <c r="F98" s="41" t="str">
        <f>IF(Obliczenia!A98&lt;=Dane!$F$8,D98-E98,"")</f>
        <v/>
      </c>
      <c r="I98" s="8">
        <v>92</v>
      </c>
      <c r="J98" s="39" t="str">
        <f>IF(Obliczenia!I98&lt;=Dane!$F$8,J97-M97,"")</f>
        <v/>
      </c>
      <c r="K98" s="34" t="str">
        <f>IF(Obliczenia!I98&lt;=Dane!$F$8,L98+M98,"")</f>
        <v/>
      </c>
      <c r="L98" s="40" t="str">
        <f>IF(Obliczenia!I98&lt;=Dane!$F$8,Obliczenia!J98*(Dane!$F$7/12),"")</f>
        <v/>
      </c>
      <c r="M98" s="41" t="str">
        <f>IF(Obliczenia!I98&lt;=Dane!$F$8,Dane!$F$6/Dane!$F$8,"")</f>
        <v/>
      </c>
    </row>
    <row r="99" spans="1:13" x14ac:dyDescent="0.25">
      <c r="A99" s="8">
        <v>93</v>
      </c>
      <c r="B99" s="9" t="str">
        <f>IF(A99&lt;=Dane!$F$8,(1+(Dane!$F$7/12))^(Obliczenia!A99-1),"")</f>
        <v/>
      </c>
      <c r="C99" s="39" t="str">
        <f>IF(Obliczenia!A99&lt;=Dane!$F$8,C98-F98,"")</f>
        <v/>
      </c>
      <c r="D99" s="34" t="str">
        <f>IF(Obliczenia!A99&lt;=Dane!$F$8,D98,"")</f>
        <v/>
      </c>
      <c r="E99" s="40" t="str">
        <f>IF(Obliczenia!A99&lt;=Dane!$F$8,Obliczenia!C99*(Dane!$F$7/12),"")</f>
        <v/>
      </c>
      <c r="F99" s="41" t="str">
        <f>IF(Obliczenia!A99&lt;=Dane!$F$8,D99-E99,"")</f>
        <v/>
      </c>
      <c r="I99" s="8">
        <v>93</v>
      </c>
      <c r="J99" s="39" t="str">
        <f>IF(Obliczenia!I99&lt;=Dane!$F$8,J98-M98,"")</f>
        <v/>
      </c>
      <c r="K99" s="34" t="str">
        <f>IF(Obliczenia!I99&lt;=Dane!$F$8,L99+M99,"")</f>
        <v/>
      </c>
      <c r="L99" s="40" t="str">
        <f>IF(Obliczenia!I99&lt;=Dane!$F$8,Obliczenia!J99*(Dane!$F$7/12),"")</f>
        <v/>
      </c>
      <c r="M99" s="41" t="str">
        <f>IF(Obliczenia!I99&lt;=Dane!$F$8,Dane!$F$6/Dane!$F$8,"")</f>
        <v/>
      </c>
    </row>
    <row r="100" spans="1:13" x14ac:dyDescent="0.25">
      <c r="A100" s="8">
        <v>94</v>
      </c>
      <c r="B100" s="9" t="str">
        <f>IF(A100&lt;=Dane!$F$8,(1+(Dane!$F$7/12))^(Obliczenia!A100-1),"")</f>
        <v/>
      </c>
      <c r="C100" s="39" t="str">
        <f>IF(Obliczenia!A100&lt;=Dane!$F$8,C99-F99,"")</f>
        <v/>
      </c>
      <c r="D100" s="34" t="str">
        <f>IF(Obliczenia!A100&lt;=Dane!$F$8,D99,"")</f>
        <v/>
      </c>
      <c r="E100" s="40" t="str">
        <f>IF(Obliczenia!A100&lt;=Dane!$F$8,Obliczenia!C100*(Dane!$F$7/12),"")</f>
        <v/>
      </c>
      <c r="F100" s="41" t="str">
        <f>IF(Obliczenia!A100&lt;=Dane!$F$8,D100-E100,"")</f>
        <v/>
      </c>
      <c r="I100" s="8">
        <v>94</v>
      </c>
      <c r="J100" s="39" t="str">
        <f>IF(Obliczenia!I100&lt;=Dane!$F$8,J99-M99,"")</f>
        <v/>
      </c>
      <c r="K100" s="34" t="str">
        <f>IF(Obliczenia!I100&lt;=Dane!$F$8,L100+M100,"")</f>
        <v/>
      </c>
      <c r="L100" s="40" t="str">
        <f>IF(Obliczenia!I100&lt;=Dane!$F$8,Obliczenia!J100*(Dane!$F$7/12),"")</f>
        <v/>
      </c>
      <c r="M100" s="41" t="str">
        <f>IF(Obliczenia!I100&lt;=Dane!$F$8,Dane!$F$6/Dane!$F$8,"")</f>
        <v/>
      </c>
    </row>
    <row r="101" spans="1:13" x14ac:dyDescent="0.25">
      <c r="A101" s="8">
        <v>95</v>
      </c>
      <c r="B101" s="9" t="str">
        <f>IF(A101&lt;=Dane!$F$8,(1+(Dane!$F$7/12))^(Obliczenia!A101-1),"")</f>
        <v/>
      </c>
      <c r="C101" s="39" t="str">
        <f>IF(Obliczenia!A101&lt;=Dane!$F$8,C100-F100,"")</f>
        <v/>
      </c>
      <c r="D101" s="34" t="str">
        <f>IF(Obliczenia!A101&lt;=Dane!$F$8,D100,"")</f>
        <v/>
      </c>
      <c r="E101" s="40" t="str">
        <f>IF(Obliczenia!A101&lt;=Dane!$F$8,Obliczenia!C101*(Dane!$F$7/12),"")</f>
        <v/>
      </c>
      <c r="F101" s="41" t="str">
        <f>IF(Obliczenia!A101&lt;=Dane!$F$8,D101-E101,"")</f>
        <v/>
      </c>
      <c r="I101" s="8">
        <v>95</v>
      </c>
      <c r="J101" s="39" t="str">
        <f>IF(Obliczenia!I101&lt;=Dane!$F$8,J100-M100,"")</f>
        <v/>
      </c>
      <c r="K101" s="34" t="str">
        <f>IF(Obliczenia!I101&lt;=Dane!$F$8,L101+M101,"")</f>
        <v/>
      </c>
      <c r="L101" s="40" t="str">
        <f>IF(Obliczenia!I101&lt;=Dane!$F$8,Obliczenia!J101*(Dane!$F$7/12),"")</f>
        <v/>
      </c>
      <c r="M101" s="41" t="str">
        <f>IF(Obliczenia!I101&lt;=Dane!$F$8,Dane!$F$6/Dane!$F$8,"")</f>
        <v/>
      </c>
    </row>
    <row r="102" spans="1:13" x14ac:dyDescent="0.25">
      <c r="A102" s="8">
        <v>96</v>
      </c>
      <c r="B102" s="9" t="str">
        <f>IF(A102&lt;=Dane!$F$8,(1+(Dane!$F$7/12))^(Obliczenia!A102-1),"")</f>
        <v/>
      </c>
      <c r="C102" s="39" t="str">
        <f>IF(Obliczenia!A102&lt;=Dane!$F$8,C101-F101,"")</f>
        <v/>
      </c>
      <c r="D102" s="34" t="str">
        <f>IF(Obliczenia!A102&lt;=Dane!$F$8,D101,"")</f>
        <v/>
      </c>
      <c r="E102" s="40" t="str">
        <f>IF(Obliczenia!A102&lt;=Dane!$F$8,Obliczenia!C102*(Dane!$F$7/12),"")</f>
        <v/>
      </c>
      <c r="F102" s="41" t="str">
        <f>IF(Obliczenia!A102&lt;=Dane!$F$8,D102-E102,"")</f>
        <v/>
      </c>
      <c r="I102" s="8">
        <v>96</v>
      </c>
      <c r="J102" s="39" t="str">
        <f>IF(Obliczenia!I102&lt;=Dane!$F$8,J101-M101,"")</f>
        <v/>
      </c>
      <c r="K102" s="34" t="str">
        <f>IF(Obliczenia!I102&lt;=Dane!$F$8,L102+M102,"")</f>
        <v/>
      </c>
      <c r="L102" s="40" t="str">
        <f>IF(Obliczenia!I102&lt;=Dane!$F$8,Obliczenia!J102*(Dane!$F$7/12),"")</f>
        <v/>
      </c>
      <c r="M102" s="41" t="str">
        <f>IF(Obliczenia!I102&lt;=Dane!$F$8,Dane!$F$6/Dane!$F$8,"")</f>
        <v/>
      </c>
    </row>
    <row r="103" spans="1:13" x14ac:dyDescent="0.25">
      <c r="A103" s="8">
        <v>97</v>
      </c>
      <c r="B103" s="9" t="str">
        <f>IF(A103&lt;=Dane!$F$8,(1+(Dane!$F$7/12))^(Obliczenia!A103-1),"")</f>
        <v/>
      </c>
      <c r="C103" s="39" t="str">
        <f>IF(Obliczenia!A103&lt;=Dane!$F$8,C102-F102,"")</f>
        <v/>
      </c>
      <c r="D103" s="34" t="str">
        <f>IF(Obliczenia!A103&lt;=Dane!$F$8,D102,"")</f>
        <v/>
      </c>
      <c r="E103" s="40" t="str">
        <f>IF(Obliczenia!A103&lt;=Dane!$F$8,Obliczenia!C103*(Dane!$F$7/12),"")</f>
        <v/>
      </c>
      <c r="F103" s="41" t="str">
        <f>IF(Obliczenia!A103&lt;=Dane!$F$8,D103-E103,"")</f>
        <v/>
      </c>
      <c r="I103" s="8">
        <v>97</v>
      </c>
      <c r="J103" s="39" t="str">
        <f>IF(Obliczenia!I103&lt;=Dane!$F$8,J102-M102,"")</f>
        <v/>
      </c>
      <c r="K103" s="34" t="str">
        <f>IF(Obliczenia!I103&lt;=Dane!$F$8,L103+M103,"")</f>
        <v/>
      </c>
      <c r="L103" s="40" t="str">
        <f>IF(Obliczenia!I103&lt;=Dane!$F$8,Obliczenia!J103*(Dane!$F$7/12),"")</f>
        <v/>
      </c>
      <c r="M103" s="41" t="str">
        <f>IF(Obliczenia!I103&lt;=Dane!$F$8,Dane!$F$6/Dane!$F$8,"")</f>
        <v/>
      </c>
    </row>
    <row r="104" spans="1:13" x14ac:dyDescent="0.25">
      <c r="A104" s="8">
        <v>98</v>
      </c>
      <c r="B104" s="9" t="str">
        <f>IF(A104&lt;=Dane!$F$8,(1+(Dane!$F$7/12))^(Obliczenia!A104-1),"")</f>
        <v/>
      </c>
      <c r="C104" s="39" t="str">
        <f>IF(Obliczenia!A104&lt;=Dane!$F$8,C103-F103,"")</f>
        <v/>
      </c>
      <c r="D104" s="34" t="str">
        <f>IF(Obliczenia!A104&lt;=Dane!$F$8,D103,"")</f>
        <v/>
      </c>
      <c r="E104" s="40" t="str">
        <f>IF(Obliczenia!A104&lt;=Dane!$F$8,Obliczenia!C104*(Dane!$F$7/12),"")</f>
        <v/>
      </c>
      <c r="F104" s="41" t="str">
        <f>IF(Obliczenia!A104&lt;=Dane!$F$8,D104-E104,"")</f>
        <v/>
      </c>
      <c r="I104" s="8">
        <v>98</v>
      </c>
      <c r="J104" s="39" t="str">
        <f>IF(Obliczenia!I104&lt;=Dane!$F$8,J103-M103,"")</f>
        <v/>
      </c>
      <c r="K104" s="34" t="str">
        <f>IF(Obliczenia!I104&lt;=Dane!$F$8,L104+M104,"")</f>
        <v/>
      </c>
      <c r="L104" s="40" t="str">
        <f>IF(Obliczenia!I104&lt;=Dane!$F$8,Obliczenia!J104*(Dane!$F$7/12),"")</f>
        <v/>
      </c>
      <c r="M104" s="41" t="str">
        <f>IF(Obliczenia!I104&lt;=Dane!$F$8,Dane!$F$6/Dane!$F$8,"")</f>
        <v/>
      </c>
    </row>
    <row r="105" spans="1:13" x14ac:dyDescent="0.25">
      <c r="A105" s="8">
        <v>99</v>
      </c>
      <c r="B105" s="9" t="str">
        <f>IF(A105&lt;=Dane!$F$8,(1+(Dane!$F$7/12))^(Obliczenia!A105-1),"")</f>
        <v/>
      </c>
      <c r="C105" s="39" t="str">
        <f>IF(Obliczenia!A105&lt;=Dane!$F$8,C104-F104,"")</f>
        <v/>
      </c>
      <c r="D105" s="34" t="str">
        <f>IF(Obliczenia!A105&lt;=Dane!$F$8,D104,"")</f>
        <v/>
      </c>
      <c r="E105" s="40" t="str">
        <f>IF(Obliczenia!A105&lt;=Dane!$F$8,Obliczenia!C105*(Dane!$F$7/12),"")</f>
        <v/>
      </c>
      <c r="F105" s="41" t="str">
        <f>IF(Obliczenia!A105&lt;=Dane!$F$8,D105-E105,"")</f>
        <v/>
      </c>
      <c r="I105" s="8">
        <v>99</v>
      </c>
      <c r="J105" s="39" t="str">
        <f>IF(Obliczenia!I105&lt;=Dane!$F$8,J104-M104,"")</f>
        <v/>
      </c>
      <c r="K105" s="34" t="str">
        <f>IF(Obliczenia!I105&lt;=Dane!$F$8,L105+M105,"")</f>
        <v/>
      </c>
      <c r="L105" s="40" t="str">
        <f>IF(Obliczenia!I105&lt;=Dane!$F$8,Obliczenia!J105*(Dane!$F$7/12),"")</f>
        <v/>
      </c>
      <c r="M105" s="41" t="str">
        <f>IF(Obliczenia!I105&lt;=Dane!$F$8,Dane!$F$6/Dane!$F$8,"")</f>
        <v/>
      </c>
    </row>
    <row r="106" spans="1:13" x14ac:dyDescent="0.25">
      <c r="A106" s="8">
        <v>100</v>
      </c>
      <c r="B106" s="9" t="str">
        <f>IF(A106&lt;=Dane!$F$8,(1+(Dane!$F$7/12))^(Obliczenia!A106-1),"")</f>
        <v/>
      </c>
      <c r="C106" s="39" t="str">
        <f>IF(Obliczenia!A106&lt;=Dane!$F$8,C105-F105,"")</f>
        <v/>
      </c>
      <c r="D106" s="34" t="str">
        <f>IF(Obliczenia!A106&lt;=Dane!$F$8,D105,"")</f>
        <v/>
      </c>
      <c r="E106" s="40" t="str">
        <f>IF(Obliczenia!A106&lt;=Dane!$F$8,Obliczenia!C106*(Dane!$F$7/12),"")</f>
        <v/>
      </c>
      <c r="F106" s="41" t="str">
        <f>IF(Obliczenia!A106&lt;=Dane!$F$8,D106-E106,"")</f>
        <v/>
      </c>
      <c r="I106" s="8">
        <v>100</v>
      </c>
      <c r="J106" s="39" t="str">
        <f>IF(Obliczenia!I106&lt;=Dane!$F$8,J105-M105,"")</f>
        <v/>
      </c>
      <c r="K106" s="34" t="str">
        <f>IF(Obliczenia!I106&lt;=Dane!$F$8,L106+M106,"")</f>
        <v/>
      </c>
      <c r="L106" s="40" t="str">
        <f>IF(Obliczenia!I106&lt;=Dane!$F$8,Obliczenia!J106*(Dane!$F$7/12),"")</f>
        <v/>
      </c>
      <c r="M106" s="41" t="str">
        <f>IF(Obliczenia!I106&lt;=Dane!$F$8,Dane!$F$6/Dane!$F$8,"")</f>
        <v/>
      </c>
    </row>
    <row r="107" spans="1:13" x14ac:dyDescent="0.25">
      <c r="A107" s="8">
        <v>101</v>
      </c>
      <c r="B107" s="9" t="str">
        <f>IF(A107&lt;=Dane!$F$8,(1+(Dane!$F$7/12))^(Obliczenia!A107-1),"")</f>
        <v/>
      </c>
      <c r="C107" s="39" t="str">
        <f>IF(Obliczenia!A107&lt;=Dane!$F$8,C106-F106,"")</f>
        <v/>
      </c>
      <c r="D107" s="34" t="str">
        <f>IF(Obliczenia!A107&lt;=Dane!$F$8,D106,"")</f>
        <v/>
      </c>
      <c r="E107" s="40" t="str">
        <f>IF(Obliczenia!A107&lt;=Dane!$F$8,Obliczenia!C107*(Dane!$F$7/12),"")</f>
        <v/>
      </c>
      <c r="F107" s="41" t="str">
        <f>IF(Obliczenia!A107&lt;=Dane!$F$8,D107-E107,"")</f>
        <v/>
      </c>
      <c r="I107" s="8">
        <v>101</v>
      </c>
      <c r="J107" s="39" t="str">
        <f>IF(Obliczenia!I107&lt;=Dane!$F$8,J106-M106,"")</f>
        <v/>
      </c>
      <c r="K107" s="34" t="str">
        <f>IF(Obliczenia!I107&lt;=Dane!$F$8,L107+M107,"")</f>
        <v/>
      </c>
      <c r="L107" s="40" t="str">
        <f>IF(Obliczenia!I107&lt;=Dane!$F$8,Obliczenia!J107*(Dane!$F$7/12),"")</f>
        <v/>
      </c>
      <c r="M107" s="41" t="str">
        <f>IF(Obliczenia!I107&lt;=Dane!$F$8,Dane!$F$6/Dane!$F$8,"")</f>
        <v/>
      </c>
    </row>
    <row r="108" spans="1:13" x14ac:dyDescent="0.25">
      <c r="A108" s="8">
        <v>102</v>
      </c>
      <c r="B108" s="9" t="str">
        <f>IF(A108&lt;=Dane!$F$8,(1+(Dane!$F$7/12))^(Obliczenia!A108-1),"")</f>
        <v/>
      </c>
      <c r="C108" s="39" t="str">
        <f>IF(Obliczenia!A108&lt;=Dane!$F$8,C107-F107,"")</f>
        <v/>
      </c>
      <c r="D108" s="34" t="str">
        <f>IF(Obliczenia!A108&lt;=Dane!$F$8,D107,"")</f>
        <v/>
      </c>
      <c r="E108" s="40" t="str">
        <f>IF(Obliczenia!A108&lt;=Dane!$F$8,Obliczenia!C108*(Dane!$F$7/12),"")</f>
        <v/>
      </c>
      <c r="F108" s="41" t="str">
        <f>IF(Obliczenia!A108&lt;=Dane!$F$8,D108-E108,"")</f>
        <v/>
      </c>
      <c r="I108" s="8">
        <v>102</v>
      </c>
      <c r="J108" s="39" t="str">
        <f>IF(Obliczenia!I108&lt;=Dane!$F$8,J107-M107,"")</f>
        <v/>
      </c>
      <c r="K108" s="34" t="str">
        <f>IF(Obliczenia!I108&lt;=Dane!$F$8,L108+M108,"")</f>
        <v/>
      </c>
      <c r="L108" s="40" t="str">
        <f>IF(Obliczenia!I108&lt;=Dane!$F$8,Obliczenia!J108*(Dane!$F$7/12),"")</f>
        <v/>
      </c>
      <c r="M108" s="41" t="str">
        <f>IF(Obliczenia!I108&lt;=Dane!$F$8,Dane!$F$6/Dane!$F$8,"")</f>
        <v/>
      </c>
    </row>
    <row r="109" spans="1:13" x14ac:dyDescent="0.25">
      <c r="A109" s="8">
        <v>103</v>
      </c>
      <c r="B109" s="9" t="str">
        <f>IF(A109&lt;=Dane!$F$8,(1+(Dane!$F$7/12))^(Obliczenia!A109-1),"")</f>
        <v/>
      </c>
      <c r="C109" s="39" t="str">
        <f>IF(Obliczenia!A109&lt;=Dane!$F$8,C108-F108,"")</f>
        <v/>
      </c>
      <c r="D109" s="34" t="str">
        <f>IF(Obliczenia!A109&lt;=Dane!$F$8,D108,"")</f>
        <v/>
      </c>
      <c r="E109" s="40" t="str">
        <f>IF(Obliczenia!A109&lt;=Dane!$F$8,Obliczenia!C109*(Dane!$F$7/12),"")</f>
        <v/>
      </c>
      <c r="F109" s="41" t="str">
        <f>IF(Obliczenia!A109&lt;=Dane!$F$8,D109-E109,"")</f>
        <v/>
      </c>
      <c r="I109" s="8">
        <v>103</v>
      </c>
      <c r="J109" s="39" t="str">
        <f>IF(Obliczenia!I109&lt;=Dane!$F$8,J108-M108,"")</f>
        <v/>
      </c>
      <c r="K109" s="34" t="str">
        <f>IF(Obliczenia!I109&lt;=Dane!$F$8,L109+M109,"")</f>
        <v/>
      </c>
      <c r="L109" s="40" t="str">
        <f>IF(Obliczenia!I109&lt;=Dane!$F$8,Obliczenia!J109*(Dane!$F$7/12),"")</f>
        <v/>
      </c>
      <c r="M109" s="41" t="str">
        <f>IF(Obliczenia!I109&lt;=Dane!$F$8,Dane!$F$6/Dane!$F$8,"")</f>
        <v/>
      </c>
    </row>
    <row r="110" spans="1:13" x14ac:dyDescent="0.25">
      <c r="A110" s="8">
        <v>104</v>
      </c>
      <c r="B110" s="9" t="str">
        <f>IF(A110&lt;=Dane!$F$8,(1+(Dane!$F$7/12))^(Obliczenia!A110-1),"")</f>
        <v/>
      </c>
      <c r="C110" s="39" t="str">
        <f>IF(Obliczenia!A110&lt;=Dane!$F$8,C109-F109,"")</f>
        <v/>
      </c>
      <c r="D110" s="34" t="str">
        <f>IF(Obliczenia!A110&lt;=Dane!$F$8,D109,"")</f>
        <v/>
      </c>
      <c r="E110" s="40" t="str">
        <f>IF(Obliczenia!A110&lt;=Dane!$F$8,Obliczenia!C110*(Dane!$F$7/12),"")</f>
        <v/>
      </c>
      <c r="F110" s="41" t="str">
        <f>IF(Obliczenia!A110&lt;=Dane!$F$8,D110-E110,"")</f>
        <v/>
      </c>
      <c r="I110" s="8">
        <v>104</v>
      </c>
      <c r="J110" s="39" t="str">
        <f>IF(Obliczenia!I110&lt;=Dane!$F$8,J109-M109,"")</f>
        <v/>
      </c>
      <c r="K110" s="34" t="str">
        <f>IF(Obliczenia!I110&lt;=Dane!$F$8,L110+M110,"")</f>
        <v/>
      </c>
      <c r="L110" s="40" t="str">
        <f>IF(Obliczenia!I110&lt;=Dane!$F$8,Obliczenia!J110*(Dane!$F$7/12),"")</f>
        <v/>
      </c>
      <c r="M110" s="41" t="str">
        <f>IF(Obliczenia!I110&lt;=Dane!$F$8,Dane!$F$6/Dane!$F$8,"")</f>
        <v/>
      </c>
    </row>
    <row r="111" spans="1:13" x14ac:dyDescent="0.25">
      <c r="A111" s="8">
        <v>105</v>
      </c>
      <c r="B111" s="9" t="str">
        <f>IF(A111&lt;=Dane!$F$8,(1+(Dane!$F$7/12))^(Obliczenia!A111-1),"")</f>
        <v/>
      </c>
      <c r="C111" s="39" t="str">
        <f>IF(Obliczenia!A111&lt;=Dane!$F$8,C110-F110,"")</f>
        <v/>
      </c>
      <c r="D111" s="34" t="str">
        <f>IF(Obliczenia!A111&lt;=Dane!$F$8,D110,"")</f>
        <v/>
      </c>
      <c r="E111" s="40" t="str">
        <f>IF(Obliczenia!A111&lt;=Dane!$F$8,Obliczenia!C111*(Dane!$F$7/12),"")</f>
        <v/>
      </c>
      <c r="F111" s="41" t="str">
        <f>IF(Obliczenia!A111&lt;=Dane!$F$8,D111-E111,"")</f>
        <v/>
      </c>
      <c r="I111" s="8">
        <v>105</v>
      </c>
      <c r="J111" s="39" t="str">
        <f>IF(Obliczenia!I111&lt;=Dane!$F$8,J110-M110,"")</f>
        <v/>
      </c>
      <c r="K111" s="34" t="str">
        <f>IF(Obliczenia!I111&lt;=Dane!$F$8,L111+M111,"")</f>
        <v/>
      </c>
      <c r="L111" s="40" t="str">
        <f>IF(Obliczenia!I111&lt;=Dane!$F$8,Obliczenia!J111*(Dane!$F$7/12),"")</f>
        <v/>
      </c>
      <c r="M111" s="41" t="str">
        <f>IF(Obliczenia!I111&lt;=Dane!$F$8,Dane!$F$6/Dane!$F$8,"")</f>
        <v/>
      </c>
    </row>
    <row r="112" spans="1:13" x14ac:dyDescent="0.25">
      <c r="A112" s="8">
        <v>106</v>
      </c>
      <c r="B112" s="9" t="str">
        <f>IF(A112&lt;=Dane!$F$8,(1+(Dane!$F$7/12))^(Obliczenia!A112-1),"")</f>
        <v/>
      </c>
      <c r="C112" s="39" t="str">
        <f>IF(Obliczenia!A112&lt;=Dane!$F$8,C111-F111,"")</f>
        <v/>
      </c>
      <c r="D112" s="34" t="str">
        <f>IF(Obliczenia!A112&lt;=Dane!$F$8,D111,"")</f>
        <v/>
      </c>
      <c r="E112" s="40" t="str">
        <f>IF(Obliczenia!A112&lt;=Dane!$F$8,Obliczenia!C112*(Dane!$F$7/12),"")</f>
        <v/>
      </c>
      <c r="F112" s="41" t="str">
        <f>IF(Obliczenia!A112&lt;=Dane!$F$8,D112-E112,"")</f>
        <v/>
      </c>
      <c r="I112" s="8">
        <v>106</v>
      </c>
      <c r="J112" s="39" t="str">
        <f>IF(Obliczenia!I112&lt;=Dane!$F$8,J111-M111,"")</f>
        <v/>
      </c>
      <c r="K112" s="34" t="str">
        <f>IF(Obliczenia!I112&lt;=Dane!$F$8,L112+M112,"")</f>
        <v/>
      </c>
      <c r="L112" s="40" t="str">
        <f>IF(Obliczenia!I112&lt;=Dane!$F$8,Obliczenia!J112*(Dane!$F$7/12),"")</f>
        <v/>
      </c>
      <c r="M112" s="41" t="str">
        <f>IF(Obliczenia!I112&lt;=Dane!$F$8,Dane!$F$6/Dane!$F$8,"")</f>
        <v/>
      </c>
    </row>
    <row r="113" spans="1:13" x14ac:dyDescent="0.25">
      <c r="A113" s="8">
        <v>107</v>
      </c>
      <c r="B113" s="9" t="str">
        <f>IF(A113&lt;=Dane!$F$8,(1+(Dane!$F$7/12))^(Obliczenia!A113-1),"")</f>
        <v/>
      </c>
      <c r="C113" s="39" t="str">
        <f>IF(Obliczenia!A113&lt;=Dane!$F$8,C112-F112,"")</f>
        <v/>
      </c>
      <c r="D113" s="34" t="str">
        <f>IF(Obliczenia!A113&lt;=Dane!$F$8,D112,"")</f>
        <v/>
      </c>
      <c r="E113" s="40" t="str">
        <f>IF(Obliczenia!A113&lt;=Dane!$F$8,Obliczenia!C113*(Dane!$F$7/12),"")</f>
        <v/>
      </c>
      <c r="F113" s="41" t="str">
        <f>IF(Obliczenia!A113&lt;=Dane!$F$8,D113-E113,"")</f>
        <v/>
      </c>
      <c r="I113" s="8">
        <v>107</v>
      </c>
      <c r="J113" s="39" t="str">
        <f>IF(Obliczenia!I113&lt;=Dane!$F$8,J112-M112,"")</f>
        <v/>
      </c>
      <c r="K113" s="34" t="str">
        <f>IF(Obliczenia!I113&lt;=Dane!$F$8,L113+M113,"")</f>
        <v/>
      </c>
      <c r="L113" s="40" t="str">
        <f>IF(Obliczenia!I113&lt;=Dane!$F$8,Obliczenia!J113*(Dane!$F$7/12),"")</f>
        <v/>
      </c>
      <c r="M113" s="41" t="str">
        <f>IF(Obliczenia!I113&lt;=Dane!$F$8,Dane!$F$6/Dane!$F$8,"")</f>
        <v/>
      </c>
    </row>
    <row r="114" spans="1:13" x14ac:dyDescent="0.25">
      <c r="A114" s="8">
        <v>108</v>
      </c>
      <c r="B114" s="9" t="str">
        <f>IF(A114&lt;=Dane!$F$8,(1+(Dane!$F$7/12))^(Obliczenia!A114-1),"")</f>
        <v/>
      </c>
      <c r="C114" s="39" t="str">
        <f>IF(Obliczenia!A114&lt;=Dane!$F$8,C113-F113,"")</f>
        <v/>
      </c>
      <c r="D114" s="34" t="str">
        <f>IF(Obliczenia!A114&lt;=Dane!$F$8,D113,"")</f>
        <v/>
      </c>
      <c r="E114" s="40" t="str">
        <f>IF(Obliczenia!A114&lt;=Dane!$F$8,Obliczenia!C114*(Dane!$F$7/12),"")</f>
        <v/>
      </c>
      <c r="F114" s="41" t="str">
        <f>IF(Obliczenia!A114&lt;=Dane!$F$8,D114-E114,"")</f>
        <v/>
      </c>
      <c r="I114" s="8">
        <v>108</v>
      </c>
      <c r="J114" s="39" t="str">
        <f>IF(Obliczenia!I114&lt;=Dane!$F$8,J113-M113,"")</f>
        <v/>
      </c>
      <c r="K114" s="34" t="str">
        <f>IF(Obliczenia!I114&lt;=Dane!$F$8,L114+M114,"")</f>
        <v/>
      </c>
      <c r="L114" s="40" t="str">
        <f>IF(Obliczenia!I114&lt;=Dane!$F$8,Obliczenia!J114*(Dane!$F$7/12),"")</f>
        <v/>
      </c>
      <c r="M114" s="41" t="str">
        <f>IF(Obliczenia!I114&lt;=Dane!$F$8,Dane!$F$6/Dane!$F$8,"")</f>
        <v/>
      </c>
    </row>
    <row r="115" spans="1:13" x14ac:dyDescent="0.25">
      <c r="A115" s="8">
        <v>109</v>
      </c>
      <c r="B115" s="9" t="str">
        <f>IF(A115&lt;=Dane!$F$8,(1+(Dane!$F$7/12))^(Obliczenia!A115-1),"")</f>
        <v/>
      </c>
      <c r="C115" s="39" t="str">
        <f>IF(Obliczenia!A115&lt;=Dane!$F$8,C114-F114,"")</f>
        <v/>
      </c>
      <c r="D115" s="34" t="str">
        <f>IF(Obliczenia!A115&lt;=Dane!$F$8,D114,"")</f>
        <v/>
      </c>
      <c r="E115" s="40" t="str">
        <f>IF(Obliczenia!A115&lt;=Dane!$F$8,Obliczenia!C115*(Dane!$F$7/12),"")</f>
        <v/>
      </c>
      <c r="F115" s="41" t="str">
        <f>IF(Obliczenia!A115&lt;=Dane!$F$8,D115-E115,"")</f>
        <v/>
      </c>
      <c r="I115" s="8">
        <v>109</v>
      </c>
      <c r="J115" s="39" t="str">
        <f>IF(Obliczenia!I115&lt;=Dane!$F$8,J114-M114,"")</f>
        <v/>
      </c>
      <c r="K115" s="34" t="str">
        <f>IF(Obliczenia!I115&lt;=Dane!$F$8,L115+M115,"")</f>
        <v/>
      </c>
      <c r="L115" s="40" t="str">
        <f>IF(Obliczenia!I115&lt;=Dane!$F$8,Obliczenia!J115*(Dane!$F$7/12),"")</f>
        <v/>
      </c>
      <c r="M115" s="41" t="str">
        <f>IF(Obliczenia!I115&lt;=Dane!$F$8,Dane!$F$6/Dane!$F$8,"")</f>
        <v/>
      </c>
    </row>
    <row r="116" spans="1:13" x14ac:dyDescent="0.25">
      <c r="A116" s="8">
        <v>110</v>
      </c>
      <c r="B116" s="9" t="str">
        <f>IF(A116&lt;=Dane!$F$8,(1+(Dane!$F$7/12))^(Obliczenia!A116-1),"")</f>
        <v/>
      </c>
      <c r="C116" s="39" t="str">
        <f>IF(Obliczenia!A116&lt;=Dane!$F$8,C115-F115,"")</f>
        <v/>
      </c>
      <c r="D116" s="34" t="str">
        <f>IF(Obliczenia!A116&lt;=Dane!$F$8,D115,"")</f>
        <v/>
      </c>
      <c r="E116" s="40" t="str">
        <f>IF(Obliczenia!A116&lt;=Dane!$F$8,Obliczenia!C116*(Dane!$F$7/12),"")</f>
        <v/>
      </c>
      <c r="F116" s="41" t="str">
        <f>IF(Obliczenia!A116&lt;=Dane!$F$8,D116-E116,"")</f>
        <v/>
      </c>
      <c r="I116" s="8">
        <v>110</v>
      </c>
      <c r="J116" s="39" t="str">
        <f>IF(Obliczenia!I116&lt;=Dane!$F$8,J115-M115,"")</f>
        <v/>
      </c>
      <c r="K116" s="34" t="str">
        <f>IF(Obliczenia!I116&lt;=Dane!$F$8,L116+M116,"")</f>
        <v/>
      </c>
      <c r="L116" s="40" t="str">
        <f>IF(Obliczenia!I116&lt;=Dane!$F$8,Obliczenia!J116*(Dane!$F$7/12),"")</f>
        <v/>
      </c>
      <c r="M116" s="41" t="str">
        <f>IF(Obliczenia!I116&lt;=Dane!$F$8,Dane!$F$6/Dane!$F$8,"")</f>
        <v/>
      </c>
    </row>
    <row r="117" spans="1:13" x14ac:dyDescent="0.25">
      <c r="A117" s="8">
        <v>111</v>
      </c>
      <c r="B117" s="9" t="str">
        <f>IF(A117&lt;=Dane!$F$8,(1+(Dane!$F$7/12))^(Obliczenia!A117-1),"")</f>
        <v/>
      </c>
      <c r="C117" s="39" t="str">
        <f>IF(Obliczenia!A117&lt;=Dane!$F$8,C116-F116,"")</f>
        <v/>
      </c>
      <c r="D117" s="34" t="str">
        <f>IF(Obliczenia!A117&lt;=Dane!$F$8,D116,"")</f>
        <v/>
      </c>
      <c r="E117" s="40" t="str">
        <f>IF(Obliczenia!A117&lt;=Dane!$F$8,Obliczenia!C117*(Dane!$F$7/12),"")</f>
        <v/>
      </c>
      <c r="F117" s="41" t="str">
        <f>IF(Obliczenia!A117&lt;=Dane!$F$8,D117-E117,"")</f>
        <v/>
      </c>
      <c r="I117" s="8">
        <v>111</v>
      </c>
      <c r="J117" s="39" t="str">
        <f>IF(Obliczenia!I117&lt;=Dane!$F$8,J116-M116,"")</f>
        <v/>
      </c>
      <c r="K117" s="34" t="str">
        <f>IF(Obliczenia!I117&lt;=Dane!$F$8,L117+M117,"")</f>
        <v/>
      </c>
      <c r="L117" s="40" t="str">
        <f>IF(Obliczenia!I117&lt;=Dane!$F$8,Obliczenia!J117*(Dane!$F$7/12),"")</f>
        <v/>
      </c>
      <c r="M117" s="41" t="str">
        <f>IF(Obliczenia!I117&lt;=Dane!$F$8,Dane!$F$6/Dane!$F$8,"")</f>
        <v/>
      </c>
    </row>
    <row r="118" spans="1:13" x14ac:dyDescent="0.25">
      <c r="A118" s="8">
        <v>112</v>
      </c>
      <c r="B118" s="9" t="str">
        <f>IF(A118&lt;=Dane!$F$8,(1+(Dane!$F$7/12))^(Obliczenia!A118-1),"")</f>
        <v/>
      </c>
      <c r="C118" s="39" t="str">
        <f>IF(Obliczenia!A118&lt;=Dane!$F$8,C117-F117,"")</f>
        <v/>
      </c>
      <c r="D118" s="34" t="str">
        <f>IF(Obliczenia!A118&lt;=Dane!$F$8,D117,"")</f>
        <v/>
      </c>
      <c r="E118" s="40" t="str">
        <f>IF(Obliczenia!A118&lt;=Dane!$F$8,Obliczenia!C118*(Dane!$F$7/12),"")</f>
        <v/>
      </c>
      <c r="F118" s="41" t="str">
        <f>IF(Obliczenia!A118&lt;=Dane!$F$8,D118-E118,"")</f>
        <v/>
      </c>
      <c r="I118" s="8">
        <v>112</v>
      </c>
      <c r="J118" s="39" t="str">
        <f>IF(Obliczenia!I118&lt;=Dane!$F$8,J117-M117,"")</f>
        <v/>
      </c>
      <c r="K118" s="34" t="str">
        <f>IF(Obliczenia!I118&lt;=Dane!$F$8,L118+M118,"")</f>
        <v/>
      </c>
      <c r="L118" s="40" t="str">
        <f>IF(Obliczenia!I118&lt;=Dane!$F$8,Obliczenia!J118*(Dane!$F$7/12),"")</f>
        <v/>
      </c>
      <c r="M118" s="41" t="str">
        <f>IF(Obliczenia!I118&lt;=Dane!$F$8,Dane!$F$6/Dane!$F$8,"")</f>
        <v/>
      </c>
    </row>
    <row r="119" spans="1:13" x14ac:dyDescent="0.25">
      <c r="A119" s="8">
        <v>113</v>
      </c>
      <c r="B119" s="9" t="str">
        <f>IF(A119&lt;=Dane!$F$8,(1+(Dane!$F$7/12))^(Obliczenia!A119-1),"")</f>
        <v/>
      </c>
      <c r="C119" s="39" t="str">
        <f>IF(Obliczenia!A119&lt;=Dane!$F$8,C118-F118,"")</f>
        <v/>
      </c>
      <c r="D119" s="34" t="str">
        <f>IF(Obliczenia!A119&lt;=Dane!$F$8,D118,"")</f>
        <v/>
      </c>
      <c r="E119" s="40" t="str">
        <f>IF(Obliczenia!A119&lt;=Dane!$F$8,Obliczenia!C119*(Dane!$F$7/12),"")</f>
        <v/>
      </c>
      <c r="F119" s="41" t="str">
        <f>IF(Obliczenia!A119&lt;=Dane!$F$8,D119-E119,"")</f>
        <v/>
      </c>
      <c r="I119" s="8">
        <v>113</v>
      </c>
      <c r="J119" s="39" t="str">
        <f>IF(Obliczenia!I119&lt;=Dane!$F$8,J118-M118,"")</f>
        <v/>
      </c>
      <c r="K119" s="34" t="str">
        <f>IF(Obliczenia!I119&lt;=Dane!$F$8,L119+M119,"")</f>
        <v/>
      </c>
      <c r="L119" s="40" t="str">
        <f>IF(Obliczenia!I119&lt;=Dane!$F$8,Obliczenia!J119*(Dane!$F$7/12),"")</f>
        <v/>
      </c>
      <c r="M119" s="41" t="str">
        <f>IF(Obliczenia!I119&lt;=Dane!$F$8,Dane!$F$6/Dane!$F$8,"")</f>
        <v/>
      </c>
    </row>
    <row r="120" spans="1:13" x14ac:dyDescent="0.25">
      <c r="A120" s="8">
        <v>114</v>
      </c>
      <c r="B120" s="9" t="str">
        <f>IF(A120&lt;=Dane!$F$8,(1+(Dane!$F$7/12))^(Obliczenia!A120-1),"")</f>
        <v/>
      </c>
      <c r="C120" s="39" t="str">
        <f>IF(Obliczenia!A120&lt;=Dane!$F$8,C119-F119,"")</f>
        <v/>
      </c>
      <c r="D120" s="34" t="str">
        <f>IF(Obliczenia!A120&lt;=Dane!$F$8,D119,"")</f>
        <v/>
      </c>
      <c r="E120" s="40" t="str">
        <f>IF(Obliczenia!A120&lt;=Dane!$F$8,Obliczenia!C120*(Dane!$F$7/12),"")</f>
        <v/>
      </c>
      <c r="F120" s="41" t="str">
        <f>IF(Obliczenia!A120&lt;=Dane!$F$8,D120-E120,"")</f>
        <v/>
      </c>
      <c r="I120" s="8">
        <v>114</v>
      </c>
      <c r="J120" s="39" t="str">
        <f>IF(Obliczenia!I120&lt;=Dane!$F$8,J119-M119,"")</f>
        <v/>
      </c>
      <c r="K120" s="34" t="str">
        <f>IF(Obliczenia!I120&lt;=Dane!$F$8,L120+M120,"")</f>
        <v/>
      </c>
      <c r="L120" s="40" t="str">
        <f>IF(Obliczenia!I120&lt;=Dane!$F$8,Obliczenia!J120*(Dane!$F$7/12),"")</f>
        <v/>
      </c>
      <c r="M120" s="41" t="str">
        <f>IF(Obliczenia!I120&lt;=Dane!$F$8,Dane!$F$6/Dane!$F$8,"")</f>
        <v/>
      </c>
    </row>
    <row r="121" spans="1:13" x14ac:dyDescent="0.25">
      <c r="A121" s="8">
        <v>115</v>
      </c>
      <c r="B121" s="9" t="str">
        <f>IF(A121&lt;=Dane!$F$8,(1+(Dane!$F$7/12))^(Obliczenia!A121-1),"")</f>
        <v/>
      </c>
      <c r="C121" s="39" t="str">
        <f>IF(Obliczenia!A121&lt;=Dane!$F$8,C120-F120,"")</f>
        <v/>
      </c>
      <c r="D121" s="34" t="str">
        <f>IF(Obliczenia!A121&lt;=Dane!$F$8,D120,"")</f>
        <v/>
      </c>
      <c r="E121" s="40" t="str">
        <f>IF(Obliczenia!A121&lt;=Dane!$F$8,Obliczenia!C121*(Dane!$F$7/12),"")</f>
        <v/>
      </c>
      <c r="F121" s="41" t="str">
        <f>IF(Obliczenia!A121&lt;=Dane!$F$8,D121-E121,"")</f>
        <v/>
      </c>
      <c r="I121" s="8">
        <v>115</v>
      </c>
      <c r="J121" s="39" t="str">
        <f>IF(Obliczenia!I121&lt;=Dane!$F$8,J120-M120,"")</f>
        <v/>
      </c>
      <c r="K121" s="34" t="str">
        <f>IF(Obliczenia!I121&lt;=Dane!$F$8,L121+M121,"")</f>
        <v/>
      </c>
      <c r="L121" s="40" t="str">
        <f>IF(Obliczenia!I121&lt;=Dane!$F$8,Obliczenia!J121*(Dane!$F$7/12),"")</f>
        <v/>
      </c>
      <c r="M121" s="41" t="str">
        <f>IF(Obliczenia!I121&lt;=Dane!$F$8,Dane!$F$6/Dane!$F$8,"")</f>
        <v/>
      </c>
    </row>
    <row r="122" spans="1:13" x14ac:dyDescent="0.25">
      <c r="A122" s="8">
        <v>116</v>
      </c>
      <c r="B122" s="9" t="str">
        <f>IF(A122&lt;=Dane!$F$8,(1+(Dane!$F$7/12))^(Obliczenia!A122-1),"")</f>
        <v/>
      </c>
      <c r="C122" s="39" t="str">
        <f>IF(Obliczenia!A122&lt;=Dane!$F$8,C121-F121,"")</f>
        <v/>
      </c>
      <c r="D122" s="34" t="str">
        <f>IF(Obliczenia!A122&lt;=Dane!$F$8,D121,"")</f>
        <v/>
      </c>
      <c r="E122" s="40" t="str">
        <f>IF(Obliczenia!A122&lt;=Dane!$F$8,Obliczenia!C122*(Dane!$F$7/12),"")</f>
        <v/>
      </c>
      <c r="F122" s="41" t="str">
        <f>IF(Obliczenia!A122&lt;=Dane!$F$8,D122-E122,"")</f>
        <v/>
      </c>
      <c r="I122" s="8">
        <v>116</v>
      </c>
      <c r="J122" s="39" t="str">
        <f>IF(Obliczenia!I122&lt;=Dane!$F$8,J121-M121,"")</f>
        <v/>
      </c>
      <c r="K122" s="34" t="str">
        <f>IF(Obliczenia!I122&lt;=Dane!$F$8,L122+M122,"")</f>
        <v/>
      </c>
      <c r="L122" s="40" t="str">
        <f>IF(Obliczenia!I122&lt;=Dane!$F$8,Obliczenia!J122*(Dane!$F$7/12),"")</f>
        <v/>
      </c>
      <c r="M122" s="41" t="str">
        <f>IF(Obliczenia!I122&lt;=Dane!$F$8,Dane!$F$6/Dane!$F$8,"")</f>
        <v/>
      </c>
    </row>
    <row r="123" spans="1:13" x14ac:dyDescent="0.25">
      <c r="A123" s="8">
        <v>117</v>
      </c>
      <c r="B123" s="9" t="str">
        <f>IF(A123&lt;=Dane!$F$8,(1+(Dane!$F$7/12))^(Obliczenia!A123-1),"")</f>
        <v/>
      </c>
      <c r="C123" s="39" t="str">
        <f>IF(Obliczenia!A123&lt;=Dane!$F$8,C122-F122,"")</f>
        <v/>
      </c>
      <c r="D123" s="34" t="str">
        <f>IF(Obliczenia!A123&lt;=Dane!$F$8,D122,"")</f>
        <v/>
      </c>
      <c r="E123" s="40" t="str">
        <f>IF(Obliczenia!A123&lt;=Dane!$F$8,Obliczenia!C123*(Dane!$F$7/12),"")</f>
        <v/>
      </c>
      <c r="F123" s="41" t="str">
        <f>IF(Obliczenia!A123&lt;=Dane!$F$8,D123-E123,"")</f>
        <v/>
      </c>
      <c r="I123" s="8">
        <v>117</v>
      </c>
      <c r="J123" s="39" t="str">
        <f>IF(Obliczenia!I123&lt;=Dane!$F$8,J122-M122,"")</f>
        <v/>
      </c>
      <c r="K123" s="34" t="str">
        <f>IF(Obliczenia!I123&lt;=Dane!$F$8,L123+M123,"")</f>
        <v/>
      </c>
      <c r="L123" s="40" t="str">
        <f>IF(Obliczenia!I123&lt;=Dane!$F$8,Obliczenia!J123*(Dane!$F$7/12),"")</f>
        <v/>
      </c>
      <c r="M123" s="41" t="str">
        <f>IF(Obliczenia!I123&lt;=Dane!$F$8,Dane!$F$6/Dane!$F$8,"")</f>
        <v/>
      </c>
    </row>
    <row r="124" spans="1:13" x14ac:dyDescent="0.25">
      <c r="A124" s="8">
        <v>118</v>
      </c>
      <c r="B124" s="9" t="str">
        <f>IF(A124&lt;=Dane!$F$8,(1+(Dane!$F$7/12))^(Obliczenia!A124-1),"")</f>
        <v/>
      </c>
      <c r="C124" s="39" t="str">
        <f>IF(Obliczenia!A124&lt;=Dane!$F$8,C123-F123,"")</f>
        <v/>
      </c>
      <c r="D124" s="34" t="str">
        <f>IF(Obliczenia!A124&lt;=Dane!$F$8,D123,"")</f>
        <v/>
      </c>
      <c r="E124" s="40" t="str">
        <f>IF(Obliczenia!A124&lt;=Dane!$F$8,Obliczenia!C124*(Dane!$F$7/12),"")</f>
        <v/>
      </c>
      <c r="F124" s="41" t="str">
        <f>IF(Obliczenia!A124&lt;=Dane!$F$8,D124-E124,"")</f>
        <v/>
      </c>
      <c r="I124" s="8">
        <v>118</v>
      </c>
      <c r="J124" s="39" t="str">
        <f>IF(Obliczenia!I124&lt;=Dane!$F$8,J123-M123,"")</f>
        <v/>
      </c>
      <c r="K124" s="34" t="str">
        <f>IF(Obliczenia!I124&lt;=Dane!$F$8,L124+M124,"")</f>
        <v/>
      </c>
      <c r="L124" s="40" t="str">
        <f>IF(Obliczenia!I124&lt;=Dane!$F$8,Obliczenia!J124*(Dane!$F$7/12),"")</f>
        <v/>
      </c>
      <c r="M124" s="41" t="str">
        <f>IF(Obliczenia!I124&lt;=Dane!$F$8,Dane!$F$6/Dane!$F$8,"")</f>
        <v/>
      </c>
    </row>
    <row r="125" spans="1:13" x14ac:dyDescent="0.25">
      <c r="A125" s="8">
        <v>119</v>
      </c>
      <c r="B125" s="9" t="str">
        <f>IF(A125&lt;=Dane!$F$8,(1+(Dane!$F$7/12))^(Obliczenia!A125-1),"")</f>
        <v/>
      </c>
      <c r="C125" s="39" t="str">
        <f>IF(Obliczenia!A125&lt;=Dane!$F$8,C124-F124,"")</f>
        <v/>
      </c>
      <c r="D125" s="34" t="str">
        <f>IF(Obliczenia!A125&lt;=Dane!$F$8,D124,"")</f>
        <v/>
      </c>
      <c r="E125" s="40" t="str">
        <f>IF(Obliczenia!A125&lt;=Dane!$F$8,Obliczenia!C125*(Dane!$F$7/12),"")</f>
        <v/>
      </c>
      <c r="F125" s="41" t="str">
        <f>IF(Obliczenia!A125&lt;=Dane!$F$8,D125-E125,"")</f>
        <v/>
      </c>
      <c r="I125" s="8">
        <v>119</v>
      </c>
      <c r="J125" s="39" t="str">
        <f>IF(Obliczenia!I125&lt;=Dane!$F$8,J124-M124,"")</f>
        <v/>
      </c>
      <c r="K125" s="34" t="str">
        <f>IF(Obliczenia!I125&lt;=Dane!$F$8,L125+M125,"")</f>
        <v/>
      </c>
      <c r="L125" s="40" t="str">
        <f>IF(Obliczenia!I125&lt;=Dane!$F$8,Obliczenia!J125*(Dane!$F$7/12),"")</f>
        <v/>
      </c>
      <c r="M125" s="41" t="str">
        <f>IF(Obliczenia!I125&lt;=Dane!$F$8,Dane!$F$6/Dane!$F$8,"")</f>
        <v/>
      </c>
    </row>
    <row r="126" spans="1:13" ht="15.75" thickBot="1" x14ac:dyDescent="0.3">
      <c r="A126" s="10">
        <v>120</v>
      </c>
      <c r="B126" s="11" t="str">
        <f>IF(A126&lt;=Dane!$F$8,(1+(Dane!$F$7/12))^(Obliczenia!A126-1),"")</f>
        <v/>
      </c>
      <c r="C126" s="42" t="str">
        <f>IF(Obliczenia!A126&lt;=Dane!$F$8,C125-F125,"")</f>
        <v/>
      </c>
      <c r="D126" s="43" t="str">
        <f>IF(Obliczenia!A126&lt;=Dane!$F$8,D125,"")</f>
        <v/>
      </c>
      <c r="E126" s="44" t="str">
        <f>IF(Obliczenia!A126&lt;=Dane!$F$8,Obliczenia!C126*(Dane!$F$7/12),"")</f>
        <v/>
      </c>
      <c r="F126" s="45" t="str">
        <f>IF(Obliczenia!A126&lt;=Dane!$F$8,D126-E126,"")</f>
        <v/>
      </c>
      <c r="I126" s="10">
        <v>120</v>
      </c>
      <c r="J126" s="42" t="str">
        <f>IF(Obliczenia!I126&lt;=Dane!$F$8,J125-M125,"")</f>
        <v/>
      </c>
      <c r="K126" s="43" t="str">
        <f>IF(Obliczenia!I126&lt;=Dane!$F$8,L126+M126,"")</f>
        <v/>
      </c>
      <c r="L126" s="44" t="str">
        <f>IF(Obliczenia!I126&lt;=Dane!$F$8,Obliczenia!J126*(Dane!$F$7/12),"")</f>
        <v/>
      </c>
      <c r="M126" s="45" t="str">
        <f>IF(Obliczenia!I126&lt;=Dane!$F$8,Dane!$F$6/Dane!$F$8,"")</f>
        <v/>
      </c>
    </row>
    <row r="127" spans="1:13" x14ac:dyDescent="0.25">
      <c r="C127" s="32" t="s">
        <v>14</v>
      </c>
      <c r="D127" s="31">
        <f>SUM(D7:D126)</f>
        <v>525832.80159733247</v>
      </c>
      <c r="E127" s="31">
        <f t="shared" ref="E127" si="0">SUM(E7:E126)</f>
        <v>25832.801597331381</v>
      </c>
      <c r="F127" s="31">
        <f t="shared" ref="F127" si="1">SUM(F7:F126)</f>
        <v>500000.00000000111</v>
      </c>
      <c r="J127" s="32" t="s">
        <v>14</v>
      </c>
      <c r="K127" s="31">
        <f>SUM(K7:K126)</f>
        <v>525416.66666666674</v>
      </c>
      <c r="L127" s="31">
        <f t="shared" ref="L127:M127" si="2">SUM(L7:L126)</f>
        <v>25416.666666666712</v>
      </c>
      <c r="M127" s="31">
        <f t="shared" si="2"/>
        <v>499999.99999999959</v>
      </c>
    </row>
  </sheetData>
  <sheetProtection algorithmName="SHA-512" hashValue="EH4z98o28reC1aGVeg7a7iqWOwJ25a0PYGQj1u1xt07XT4fr4HdSg0a0vNSj7d2LYDUR4Zq+cqSj7CmjViSxIg==" saltValue="VAjjRrcrjHsppZ3BvilQHA==" spinCount="100000" sheet="1" objects="1" scenarios="1"/>
  <mergeCells count="4">
    <mergeCell ref="A4:F4"/>
    <mergeCell ref="A3:F3"/>
    <mergeCell ref="I4:M4"/>
    <mergeCell ref="I3:M3"/>
  </mergeCells>
  <hyperlinks>
    <hyperlink ref="C1" r:id="rId1" xr:uid="{22D0C496-F66D-4EA7-B88D-658BD8982B8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Obliczenia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2020-01-09T08:24:19Z</dcterms:created>
  <dcterms:modified xsi:type="dcterms:W3CDTF">2020-01-09T11:24:22Z</dcterms:modified>
</cp:coreProperties>
</file>